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40" windowWidth="19815" windowHeight="9150"/>
  </bookViews>
  <sheets>
    <sheet name="Rekapitulace stavby" sheetId="1" r:id="rId1"/>
    <sheet name="2018-09 - SPŠ Dopravní Pl..." sheetId="2" r:id="rId2"/>
    <sheet name="Pokyny pro vyplnění" sheetId="3" r:id="rId3"/>
  </sheets>
  <definedNames>
    <definedName name="_xlnm._FilterDatabase" localSheetId="1" hidden="1">'2018-09 - SPŠ Dopravní Pl...'!$C$88:$L$547</definedName>
    <definedName name="_xlnm.Print_Titles" localSheetId="1">'2018-09 - SPŠ Dopravní Pl...'!$88:$88</definedName>
    <definedName name="_xlnm.Print_Titles" localSheetId="0">'Rekapitulace stavby'!$49:$49</definedName>
    <definedName name="_xlnm.Print_Area" localSheetId="1">'2018-09 - SPŠ Dopravní Pl...'!$C$4:$K$36,'2018-09 - SPŠ Dopravní Pl...'!$C$42:$K$72,'2018-09 - SPŠ Dopravní Pl...'!$C$78:$L$547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BA52" i="1" l="1"/>
  <c r="AZ52" i="1"/>
  <c r="BI547" i="2"/>
  <c r="BH547" i="2"/>
  <c r="BG547" i="2"/>
  <c r="BF547" i="2"/>
  <c r="R547" i="2"/>
  <c r="R546" i="2" s="1"/>
  <c r="J71" i="2" s="1"/>
  <c r="Q547" i="2"/>
  <c r="Q546" i="2" s="1"/>
  <c r="I71" i="2" s="1"/>
  <c r="X547" i="2"/>
  <c r="X546" i="2" s="1"/>
  <c r="V547" i="2"/>
  <c r="V546" i="2" s="1"/>
  <c r="T547" i="2"/>
  <c r="T546" i="2" s="1"/>
  <c r="P547" i="2"/>
  <c r="BK547" i="2" s="1"/>
  <c r="BK546" i="2" s="1"/>
  <c r="K546" i="2" s="1"/>
  <c r="K71" i="2" s="1"/>
  <c r="BI545" i="2"/>
  <c r="BH545" i="2"/>
  <c r="BG545" i="2"/>
  <c r="BF545" i="2"/>
  <c r="R545" i="2"/>
  <c r="R544" i="2" s="1"/>
  <c r="J70" i="2" s="1"/>
  <c r="Q545" i="2"/>
  <c r="Q544" i="2" s="1"/>
  <c r="I70" i="2" s="1"/>
  <c r="X545" i="2"/>
  <c r="X544" i="2" s="1"/>
  <c r="V545" i="2"/>
  <c r="V544" i="2" s="1"/>
  <c r="T545" i="2"/>
  <c r="T544" i="2" s="1"/>
  <c r="P545" i="2"/>
  <c r="BK545" i="2" s="1"/>
  <c r="BK544" i="2" s="1"/>
  <c r="K544" i="2" s="1"/>
  <c r="K70" i="2" s="1"/>
  <c r="BI543" i="2"/>
  <c r="BH543" i="2"/>
  <c r="BG543" i="2"/>
  <c r="BF543" i="2"/>
  <c r="R543" i="2"/>
  <c r="Q543" i="2"/>
  <c r="X543" i="2"/>
  <c r="V543" i="2"/>
  <c r="T543" i="2"/>
  <c r="P543" i="2"/>
  <c r="BK543" i="2" s="1"/>
  <c r="BI542" i="2"/>
  <c r="BH542" i="2"/>
  <c r="BG542" i="2"/>
  <c r="BF542" i="2"/>
  <c r="R542" i="2"/>
  <c r="Q542" i="2"/>
  <c r="X542" i="2"/>
  <c r="V542" i="2"/>
  <c r="T542" i="2"/>
  <c r="K542" i="2"/>
  <c r="BE542" i="2" s="1"/>
  <c r="P542" i="2"/>
  <c r="BK542" i="2" s="1"/>
  <c r="BI541" i="2"/>
  <c r="BH541" i="2"/>
  <c r="BG541" i="2"/>
  <c r="BF541" i="2"/>
  <c r="R541" i="2"/>
  <c r="Q541" i="2"/>
  <c r="X541" i="2"/>
  <c r="V541" i="2"/>
  <c r="T541" i="2"/>
  <c r="BK541" i="2"/>
  <c r="P541" i="2"/>
  <c r="K541" i="2" s="1"/>
  <c r="BE541" i="2" s="1"/>
  <c r="BI540" i="2"/>
  <c r="BH540" i="2"/>
  <c r="BG540" i="2"/>
  <c r="BF540" i="2"/>
  <c r="R540" i="2"/>
  <c r="R539" i="2" s="1"/>
  <c r="Q540" i="2"/>
  <c r="Q539" i="2" s="1"/>
  <c r="X540" i="2"/>
  <c r="X539" i="2" s="1"/>
  <c r="V540" i="2"/>
  <c r="V539" i="2" s="1"/>
  <c r="V538" i="2" s="1"/>
  <c r="T540" i="2"/>
  <c r="T539" i="2" s="1"/>
  <c r="T538" i="2" s="1"/>
  <c r="BK540" i="2"/>
  <c r="BK539" i="2" s="1"/>
  <c r="K540" i="2"/>
  <c r="BE540" i="2" s="1"/>
  <c r="P540" i="2"/>
  <c r="BI537" i="2"/>
  <c r="BH537" i="2"/>
  <c r="BG537" i="2"/>
  <c r="BF537" i="2"/>
  <c r="R537" i="2"/>
  <c r="Q537" i="2"/>
  <c r="X537" i="2"/>
  <c r="V537" i="2"/>
  <c r="T537" i="2"/>
  <c r="BK537" i="2"/>
  <c r="P537" i="2"/>
  <c r="K537" i="2" s="1"/>
  <c r="BE537" i="2" s="1"/>
  <c r="BI530" i="2"/>
  <c r="BH530" i="2"/>
  <c r="BG530" i="2"/>
  <c r="BF530" i="2"/>
  <c r="R530" i="2"/>
  <c r="Q530" i="2"/>
  <c r="X530" i="2"/>
  <c r="V530" i="2"/>
  <c r="T530" i="2"/>
  <c r="BK530" i="2"/>
  <c r="K530" i="2"/>
  <c r="BE530" i="2" s="1"/>
  <c r="P530" i="2"/>
  <c r="BI523" i="2"/>
  <c r="BH523" i="2"/>
  <c r="BG523" i="2"/>
  <c r="BF523" i="2"/>
  <c r="R523" i="2"/>
  <c r="Q523" i="2"/>
  <c r="X523" i="2"/>
  <c r="V523" i="2"/>
  <c r="T523" i="2"/>
  <c r="P523" i="2"/>
  <c r="BK523" i="2" s="1"/>
  <c r="BI516" i="2"/>
  <c r="BH516" i="2"/>
  <c r="BG516" i="2"/>
  <c r="BF516" i="2"/>
  <c r="R516" i="2"/>
  <c r="Q516" i="2"/>
  <c r="X516" i="2"/>
  <c r="V516" i="2"/>
  <c r="T516" i="2"/>
  <c r="K516" i="2"/>
  <c r="BE516" i="2" s="1"/>
  <c r="P516" i="2"/>
  <c r="BK516" i="2" s="1"/>
  <c r="BI509" i="2"/>
  <c r="BH509" i="2"/>
  <c r="BG509" i="2"/>
  <c r="BF509" i="2"/>
  <c r="R509" i="2"/>
  <c r="Q509" i="2"/>
  <c r="X509" i="2"/>
  <c r="V509" i="2"/>
  <c r="T509" i="2"/>
  <c r="BK509" i="2"/>
  <c r="P509" i="2"/>
  <c r="K509" i="2" s="1"/>
  <c r="BE509" i="2" s="1"/>
  <c r="BI502" i="2"/>
  <c r="BH502" i="2"/>
  <c r="BG502" i="2"/>
  <c r="BF502" i="2"/>
  <c r="R502" i="2"/>
  <c r="Q502" i="2"/>
  <c r="X502" i="2"/>
  <c r="V502" i="2"/>
  <c r="T502" i="2"/>
  <c r="BK502" i="2"/>
  <c r="K502" i="2"/>
  <c r="BE502" i="2" s="1"/>
  <c r="P502" i="2"/>
  <c r="BI495" i="2"/>
  <c r="BH495" i="2"/>
  <c r="BG495" i="2"/>
  <c r="BF495" i="2"/>
  <c r="R495" i="2"/>
  <c r="Q495" i="2"/>
  <c r="X495" i="2"/>
  <c r="V495" i="2"/>
  <c r="T495" i="2"/>
  <c r="P495" i="2"/>
  <c r="BK495" i="2" s="1"/>
  <c r="BI491" i="2"/>
  <c r="BH491" i="2"/>
  <c r="BG491" i="2"/>
  <c r="BF491" i="2"/>
  <c r="R491" i="2"/>
  <c r="Q491" i="2"/>
  <c r="X491" i="2"/>
  <c r="V491" i="2"/>
  <c r="T491" i="2"/>
  <c r="K491" i="2"/>
  <c r="BE491" i="2" s="1"/>
  <c r="P491" i="2"/>
  <c r="BK491" i="2" s="1"/>
  <c r="BI488" i="2"/>
  <c r="BH488" i="2"/>
  <c r="BG488" i="2"/>
  <c r="BF488" i="2"/>
  <c r="R488" i="2"/>
  <c r="Q488" i="2"/>
  <c r="X488" i="2"/>
  <c r="V488" i="2"/>
  <c r="T488" i="2"/>
  <c r="BK488" i="2"/>
  <c r="P488" i="2"/>
  <c r="K488" i="2" s="1"/>
  <c r="BE488" i="2" s="1"/>
  <c r="BI482" i="2"/>
  <c r="BH482" i="2"/>
  <c r="BG482" i="2"/>
  <c r="BF482" i="2"/>
  <c r="R482" i="2"/>
  <c r="R481" i="2" s="1"/>
  <c r="J67" i="2" s="1"/>
  <c r="Q482" i="2"/>
  <c r="Q481" i="2" s="1"/>
  <c r="I67" i="2" s="1"/>
  <c r="X482" i="2"/>
  <c r="X481" i="2" s="1"/>
  <c r="V482" i="2"/>
  <c r="V481" i="2" s="1"/>
  <c r="T482" i="2"/>
  <c r="T481" i="2" s="1"/>
  <c r="BK482" i="2"/>
  <c r="BK481" i="2" s="1"/>
  <c r="K481" i="2" s="1"/>
  <c r="K67" i="2" s="1"/>
  <c r="K482" i="2"/>
  <c r="BE482" i="2" s="1"/>
  <c r="P482" i="2"/>
  <c r="BI480" i="2"/>
  <c r="BH480" i="2"/>
  <c r="BG480" i="2"/>
  <c r="BF480" i="2"/>
  <c r="R480" i="2"/>
  <c r="Q480" i="2"/>
  <c r="X480" i="2"/>
  <c r="V480" i="2"/>
  <c r="T480" i="2"/>
  <c r="BK480" i="2"/>
  <c r="K480" i="2"/>
  <c r="BE480" i="2" s="1"/>
  <c r="P480" i="2"/>
  <c r="BI474" i="2"/>
  <c r="BH474" i="2"/>
  <c r="BG474" i="2"/>
  <c r="BF474" i="2"/>
  <c r="R474" i="2"/>
  <c r="Q474" i="2"/>
  <c r="X474" i="2"/>
  <c r="V474" i="2"/>
  <c r="T474" i="2"/>
  <c r="P474" i="2"/>
  <c r="BK474" i="2" s="1"/>
  <c r="BI470" i="2"/>
  <c r="BH470" i="2"/>
  <c r="BG470" i="2"/>
  <c r="BF470" i="2"/>
  <c r="R470" i="2"/>
  <c r="R469" i="2" s="1"/>
  <c r="J66" i="2" s="1"/>
  <c r="Q470" i="2"/>
  <c r="Q469" i="2" s="1"/>
  <c r="I66" i="2" s="1"/>
  <c r="X470" i="2"/>
  <c r="X469" i="2" s="1"/>
  <c r="V470" i="2"/>
  <c r="V469" i="2" s="1"/>
  <c r="T470" i="2"/>
  <c r="T469" i="2" s="1"/>
  <c r="K470" i="2"/>
  <c r="BE470" i="2" s="1"/>
  <c r="P470" i="2"/>
  <c r="BK470" i="2" s="1"/>
  <c r="BK469" i="2" s="1"/>
  <c r="K469" i="2" s="1"/>
  <c r="K66" i="2" s="1"/>
  <c r="BI468" i="2"/>
  <c r="BH468" i="2"/>
  <c r="BG468" i="2"/>
  <c r="BF468" i="2"/>
  <c r="R468" i="2"/>
  <c r="R467" i="2" s="1"/>
  <c r="J65" i="2" s="1"/>
  <c r="Q468" i="2"/>
  <c r="Q467" i="2" s="1"/>
  <c r="I65" i="2" s="1"/>
  <c r="X468" i="2"/>
  <c r="X467" i="2" s="1"/>
  <c r="V468" i="2"/>
  <c r="V467" i="2" s="1"/>
  <c r="T468" i="2"/>
  <c r="T467" i="2" s="1"/>
  <c r="K468" i="2"/>
  <c r="BE468" i="2" s="1"/>
  <c r="P468" i="2"/>
  <c r="BK468" i="2" s="1"/>
  <c r="BK467" i="2" s="1"/>
  <c r="K467" i="2" s="1"/>
  <c r="K65" i="2" s="1"/>
  <c r="BI466" i="2"/>
  <c r="BH466" i="2"/>
  <c r="BG466" i="2"/>
  <c r="BF466" i="2"/>
  <c r="R466" i="2"/>
  <c r="Q466" i="2"/>
  <c r="X466" i="2"/>
  <c r="V466" i="2"/>
  <c r="T466" i="2"/>
  <c r="K466" i="2"/>
  <c r="BE466" i="2" s="1"/>
  <c r="P466" i="2"/>
  <c r="BK466" i="2" s="1"/>
  <c r="BI463" i="2"/>
  <c r="BH463" i="2"/>
  <c r="BG463" i="2"/>
  <c r="BF463" i="2"/>
  <c r="R463" i="2"/>
  <c r="Q463" i="2"/>
  <c r="X463" i="2"/>
  <c r="V463" i="2"/>
  <c r="T463" i="2"/>
  <c r="BK463" i="2"/>
  <c r="P463" i="2"/>
  <c r="K463" i="2" s="1"/>
  <c r="BE463" i="2" s="1"/>
  <c r="BI460" i="2"/>
  <c r="BH460" i="2"/>
  <c r="BG460" i="2"/>
  <c r="BF460" i="2"/>
  <c r="R460" i="2"/>
  <c r="Q460" i="2"/>
  <c r="X460" i="2"/>
  <c r="V460" i="2"/>
  <c r="T460" i="2"/>
  <c r="BK460" i="2"/>
  <c r="K460" i="2"/>
  <c r="BE460" i="2" s="1"/>
  <c r="P460" i="2"/>
  <c r="BI457" i="2"/>
  <c r="BH457" i="2"/>
  <c r="BG457" i="2"/>
  <c r="BF457" i="2"/>
  <c r="R457" i="2"/>
  <c r="Q457" i="2"/>
  <c r="X457" i="2"/>
  <c r="V457" i="2"/>
  <c r="T457" i="2"/>
  <c r="P457" i="2"/>
  <c r="BK457" i="2" s="1"/>
  <c r="BI454" i="2"/>
  <c r="BH454" i="2"/>
  <c r="BG454" i="2"/>
  <c r="BF454" i="2"/>
  <c r="R454" i="2"/>
  <c r="R453" i="2" s="1"/>
  <c r="J64" i="2" s="1"/>
  <c r="Q454" i="2"/>
  <c r="Q453" i="2" s="1"/>
  <c r="I64" i="2" s="1"/>
  <c r="X454" i="2"/>
  <c r="X453" i="2" s="1"/>
  <c r="V454" i="2"/>
  <c r="V453" i="2" s="1"/>
  <c r="T454" i="2"/>
  <c r="T453" i="2" s="1"/>
  <c r="K454" i="2"/>
  <c r="BE454" i="2" s="1"/>
  <c r="P454" i="2"/>
  <c r="BK454" i="2" s="1"/>
  <c r="BK453" i="2" s="1"/>
  <c r="K453" i="2" s="1"/>
  <c r="K64" i="2" s="1"/>
  <c r="BI452" i="2"/>
  <c r="BH452" i="2"/>
  <c r="BG452" i="2"/>
  <c r="BF452" i="2"/>
  <c r="R452" i="2"/>
  <c r="Q452" i="2"/>
  <c r="X452" i="2"/>
  <c r="V452" i="2"/>
  <c r="T452" i="2"/>
  <c r="K452" i="2"/>
  <c r="BE452" i="2" s="1"/>
  <c r="P452" i="2"/>
  <c r="BK452" i="2" s="1"/>
  <c r="BI438" i="2"/>
  <c r="BH438" i="2"/>
  <c r="BG438" i="2"/>
  <c r="BF438" i="2"/>
  <c r="R438" i="2"/>
  <c r="Q438" i="2"/>
  <c r="X438" i="2"/>
  <c r="V438" i="2"/>
  <c r="T438" i="2"/>
  <c r="BK438" i="2"/>
  <c r="P438" i="2"/>
  <c r="K438" i="2" s="1"/>
  <c r="BE438" i="2" s="1"/>
  <c r="BI426" i="2"/>
  <c r="BH426" i="2"/>
  <c r="BG426" i="2"/>
  <c r="BF426" i="2"/>
  <c r="R426" i="2"/>
  <c r="Q426" i="2"/>
  <c r="X426" i="2"/>
  <c r="V426" i="2"/>
  <c r="T426" i="2"/>
  <c r="BK426" i="2"/>
  <c r="K426" i="2"/>
  <c r="BE426" i="2" s="1"/>
  <c r="P426" i="2"/>
  <c r="BI422" i="2"/>
  <c r="BH422" i="2"/>
  <c r="BG422" i="2"/>
  <c r="BF422" i="2"/>
  <c r="R422" i="2"/>
  <c r="Q422" i="2"/>
  <c r="X422" i="2"/>
  <c r="V422" i="2"/>
  <c r="T422" i="2"/>
  <c r="P422" i="2"/>
  <c r="BK422" i="2" s="1"/>
  <c r="BI418" i="2"/>
  <c r="BH418" i="2"/>
  <c r="BG418" i="2"/>
  <c r="BF418" i="2"/>
  <c r="R418" i="2"/>
  <c r="Q418" i="2"/>
  <c r="X418" i="2"/>
  <c r="V418" i="2"/>
  <c r="T418" i="2"/>
  <c r="K418" i="2"/>
  <c r="BE418" i="2" s="1"/>
  <c r="P418" i="2"/>
  <c r="BK418" i="2" s="1"/>
  <c r="BI414" i="2"/>
  <c r="BH414" i="2"/>
  <c r="BG414" i="2"/>
  <c r="BF414" i="2"/>
  <c r="R414" i="2"/>
  <c r="Q414" i="2"/>
  <c r="X414" i="2"/>
  <c r="V414" i="2"/>
  <c r="T414" i="2"/>
  <c r="BK414" i="2"/>
  <c r="P414" i="2"/>
  <c r="K414" i="2" s="1"/>
  <c r="BE414" i="2" s="1"/>
  <c r="BI408" i="2"/>
  <c r="BH408" i="2"/>
  <c r="BG408" i="2"/>
  <c r="BF408" i="2"/>
  <c r="R408" i="2"/>
  <c r="Q408" i="2"/>
  <c r="X408" i="2"/>
  <c r="V408" i="2"/>
  <c r="T408" i="2"/>
  <c r="BK408" i="2"/>
  <c r="K408" i="2"/>
  <c r="BE408" i="2" s="1"/>
  <c r="P408" i="2"/>
  <c r="BI403" i="2"/>
  <c r="BH403" i="2"/>
  <c r="BG403" i="2"/>
  <c r="BF403" i="2"/>
  <c r="R403" i="2"/>
  <c r="Q403" i="2"/>
  <c r="X403" i="2"/>
  <c r="V403" i="2"/>
  <c r="T403" i="2"/>
  <c r="P403" i="2"/>
  <c r="BK403" i="2" s="1"/>
  <c r="BI397" i="2"/>
  <c r="BH397" i="2"/>
  <c r="BG397" i="2"/>
  <c r="BF397" i="2"/>
  <c r="R397" i="2"/>
  <c r="Q397" i="2"/>
  <c r="X397" i="2"/>
  <c r="V397" i="2"/>
  <c r="T397" i="2"/>
  <c r="K397" i="2"/>
  <c r="BE397" i="2" s="1"/>
  <c r="P397" i="2"/>
  <c r="BK397" i="2" s="1"/>
  <c r="BI389" i="2"/>
  <c r="BH389" i="2"/>
  <c r="BG389" i="2"/>
  <c r="BF389" i="2"/>
  <c r="R389" i="2"/>
  <c r="Q389" i="2"/>
  <c r="X389" i="2"/>
  <c r="V389" i="2"/>
  <c r="T389" i="2"/>
  <c r="BK389" i="2"/>
  <c r="P389" i="2"/>
  <c r="K389" i="2" s="1"/>
  <c r="BE389" i="2" s="1"/>
  <c r="BI383" i="2"/>
  <c r="BH383" i="2"/>
  <c r="BG383" i="2"/>
  <c r="BF383" i="2"/>
  <c r="R383" i="2"/>
  <c r="Q383" i="2"/>
  <c r="X383" i="2"/>
  <c r="V383" i="2"/>
  <c r="T383" i="2"/>
  <c r="K383" i="2"/>
  <c r="BE383" i="2" s="1"/>
  <c r="P383" i="2"/>
  <c r="BK383" i="2" s="1"/>
  <c r="BI359" i="2"/>
  <c r="BH359" i="2"/>
  <c r="BG359" i="2"/>
  <c r="BF359" i="2"/>
  <c r="R359" i="2"/>
  <c r="Q359" i="2"/>
  <c r="X359" i="2"/>
  <c r="V359" i="2"/>
  <c r="T359" i="2"/>
  <c r="P359" i="2"/>
  <c r="BK359" i="2" s="1"/>
  <c r="BI355" i="2"/>
  <c r="BH355" i="2"/>
  <c r="BG355" i="2"/>
  <c r="BF355" i="2"/>
  <c r="R355" i="2"/>
  <c r="Q355" i="2"/>
  <c r="X355" i="2"/>
  <c r="V355" i="2"/>
  <c r="T355" i="2"/>
  <c r="K355" i="2"/>
  <c r="BE355" i="2" s="1"/>
  <c r="P355" i="2"/>
  <c r="BK355" i="2" s="1"/>
  <c r="BI339" i="2"/>
  <c r="BH339" i="2"/>
  <c r="BG339" i="2"/>
  <c r="BF339" i="2"/>
  <c r="R339" i="2"/>
  <c r="Q339" i="2"/>
  <c r="X339" i="2"/>
  <c r="V339" i="2"/>
  <c r="T339" i="2"/>
  <c r="P339" i="2"/>
  <c r="BK339" i="2" s="1"/>
  <c r="BI324" i="2"/>
  <c r="BH324" i="2"/>
  <c r="BG324" i="2"/>
  <c r="BF324" i="2"/>
  <c r="R324" i="2"/>
  <c r="Q324" i="2"/>
  <c r="X324" i="2"/>
  <c r="V324" i="2"/>
  <c r="T324" i="2"/>
  <c r="K324" i="2"/>
  <c r="BE324" i="2" s="1"/>
  <c r="P324" i="2"/>
  <c r="BK324" i="2" s="1"/>
  <c r="BI297" i="2"/>
  <c r="BH297" i="2"/>
  <c r="BG297" i="2"/>
  <c r="BF297" i="2"/>
  <c r="R297" i="2"/>
  <c r="R296" i="2" s="1"/>
  <c r="J63" i="2" s="1"/>
  <c r="Q297" i="2"/>
  <c r="Q296" i="2" s="1"/>
  <c r="I63" i="2" s="1"/>
  <c r="X297" i="2"/>
  <c r="X296" i="2" s="1"/>
  <c r="V297" i="2"/>
  <c r="V296" i="2" s="1"/>
  <c r="T297" i="2"/>
  <c r="T296" i="2" s="1"/>
  <c r="P297" i="2"/>
  <c r="BK297" i="2" s="1"/>
  <c r="BK296" i="2" s="1"/>
  <c r="K296" i="2" s="1"/>
  <c r="K63" i="2" s="1"/>
  <c r="BI295" i="2"/>
  <c r="BH295" i="2"/>
  <c r="BG295" i="2"/>
  <c r="BF295" i="2"/>
  <c r="R295" i="2"/>
  <c r="Q295" i="2"/>
  <c r="X295" i="2"/>
  <c r="V295" i="2"/>
  <c r="T295" i="2"/>
  <c r="P295" i="2"/>
  <c r="BK295" i="2" s="1"/>
  <c r="BI278" i="2"/>
  <c r="BH278" i="2"/>
  <c r="BG278" i="2"/>
  <c r="BF278" i="2"/>
  <c r="R278" i="2"/>
  <c r="Q278" i="2"/>
  <c r="X278" i="2"/>
  <c r="V278" i="2"/>
  <c r="T278" i="2"/>
  <c r="K278" i="2"/>
  <c r="BE278" i="2" s="1"/>
  <c r="P278" i="2"/>
  <c r="BK278" i="2" s="1"/>
  <c r="BI267" i="2"/>
  <c r="BH267" i="2"/>
  <c r="BG267" i="2"/>
  <c r="BF267" i="2"/>
  <c r="R267" i="2"/>
  <c r="Q267" i="2"/>
  <c r="X267" i="2"/>
  <c r="V267" i="2"/>
  <c r="T267" i="2"/>
  <c r="BK267" i="2"/>
  <c r="P267" i="2"/>
  <c r="K267" i="2" s="1"/>
  <c r="BE267" i="2" s="1"/>
  <c r="BI248" i="2"/>
  <c r="BH248" i="2"/>
  <c r="BG248" i="2"/>
  <c r="BF248" i="2"/>
  <c r="R248" i="2"/>
  <c r="Q248" i="2"/>
  <c r="X248" i="2"/>
  <c r="V248" i="2"/>
  <c r="T248" i="2"/>
  <c r="K248" i="2"/>
  <c r="BE248" i="2" s="1"/>
  <c r="P248" i="2"/>
  <c r="BK248" i="2" s="1"/>
  <c r="BI205" i="2"/>
  <c r="BH205" i="2"/>
  <c r="BG205" i="2"/>
  <c r="BF205" i="2"/>
  <c r="R205" i="2"/>
  <c r="Q205" i="2"/>
  <c r="X205" i="2"/>
  <c r="V205" i="2"/>
  <c r="T205" i="2"/>
  <c r="P205" i="2"/>
  <c r="BK205" i="2" s="1"/>
  <c r="BI189" i="2"/>
  <c r="BH189" i="2"/>
  <c r="BG189" i="2"/>
  <c r="BF189" i="2"/>
  <c r="R189" i="2"/>
  <c r="Q189" i="2"/>
  <c r="X189" i="2"/>
  <c r="V189" i="2"/>
  <c r="T189" i="2"/>
  <c r="K189" i="2"/>
  <c r="BE189" i="2" s="1"/>
  <c r="P189" i="2"/>
  <c r="BK189" i="2" s="1"/>
  <c r="BI174" i="2"/>
  <c r="BH174" i="2"/>
  <c r="BG174" i="2"/>
  <c r="BF174" i="2"/>
  <c r="R174" i="2"/>
  <c r="Q174" i="2"/>
  <c r="X174" i="2"/>
  <c r="V174" i="2"/>
  <c r="T174" i="2"/>
  <c r="BK174" i="2"/>
  <c r="P174" i="2"/>
  <c r="K174" i="2" s="1"/>
  <c r="BE174" i="2" s="1"/>
  <c r="BI166" i="2"/>
  <c r="BH166" i="2"/>
  <c r="BG166" i="2"/>
  <c r="BF166" i="2"/>
  <c r="R166" i="2"/>
  <c r="Q166" i="2"/>
  <c r="X166" i="2"/>
  <c r="V166" i="2"/>
  <c r="T166" i="2"/>
  <c r="K166" i="2"/>
  <c r="BE166" i="2" s="1"/>
  <c r="P166" i="2"/>
  <c r="BK166" i="2" s="1"/>
  <c r="BI162" i="2"/>
  <c r="BH162" i="2"/>
  <c r="BG162" i="2"/>
  <c r="BF162" i="2"/>
  <c r="BE162" i="2"/>
  <c r="R162" i="2"/>
  <c r="Q162" i="2"/>
  <c r="X162" i="2"/>
  <c r="V162" i="2"/>
  <c r="T162" i="2"/>
  <c r="BK162" i="2"/>
  <c r="P162" i="2"/>
  <c r="K162" i="2" s="1"/>
  <c r="BI158" i="2"/>
  <c r="BH158" i="2"/>
  <c r="BG158" i="2"/>
  <c r="BF158" i="2"/>
  <c r="R158" i="2"/>
  <c r="Q158" i="2"/>
  <c r="X158" i="2"/>
  <c r="V158" i="2"/>
  <c r="T158" i="2"/>
  <c r="K158" i="2"/>
  <c r="BE158" i="2" s="1"/>
  <c r="P158" i="2"/>
  <c r="BK158" i="2" s="1"/>
  <c r="BI154" i="2"/>
  <c r="BH154" i="2"/>
  <c r="BG154" i="2"/>
  <c r="BF154" i="2"/>
  <c r="R154" i="2"/>
  <c r="R153" i="2" s="1"/>
  <c r="Q154" i="2"/>
  <c r="Q153" i="2" s="1"/>
  <c r="I62" i="2" s="1"/>
  <c r="X154" i="2"/>
  <c r="X153" i="2" s="1"/>
  <c r="V154" i="2"/>
  <c r="T154" i="2"/>
  <c r="T153" i="2" s="1"/>
  <c r="BK154" i="2"/>
  <c r="BK153" i="2" s="1"/>
  <c r="K153" i="2" s="1"/>
  <c r="K62" i="2" s="1"/>
  <c r="K154" i="2"/>
  <c r="BE154" i="2" s="1"/>
  <c r="P154" i="2"/>
  <c r="J62" i="2"/>
  <c r="BI152" i="2"/>
  <c r="BH152" i="2"/>
  <c r="BG152" i="2"/>
  <c r="BF152" i="2"/>
  <c r="R152" i="2"/>
  <c r="Q152" i="2"/>
  <c r="X152" i="2"/>
  <c r="V152" i="2"/>
  <c r="T152" i="2"/>
  <c r="BK152" i="2"/>
  <c r="K152" i="2"/>
  <c r="BE152" i="2" s="1"/>
  <c r="P152" i="2"/>
  <c r="BI135" i="2"/>
  <c r="BH135" i="2"/>
  <c r="BG135" i="2"/>
  <c r="BF135" i="2"/>
  <c r="R135" i="2"/>
  <c r="Q135" i="2"/>
  <c r="X135" i="2"/>
  <c r="V135" i="2"/>
  <c r="T135" i="2"/>
  <c r="BK135" i="2"/>
  <c r="P135" i="2"/>
  <c r="K135" i="2" s="1"/>
  <c r="BE135" i="2" s="1"/>
  <c r="BI118" i="2"/>
  <c r="BH118" i="2"/>
  <c r="BG118" i="2"/>
  <c r="BF118" i="2"/>
  <c r="R118" i="2"/>
  <c r="R117" i="2" s="1"/>
  <c r="R116" i="2" s="1"/>
  <c r="Q118" i="2"/>
  <c r="X118" i="2"/>
  <c r="X117" i="2" s="1"/>
  <c r="X116" i="2" s="1"/>
  <c r="V118" i="2"/>
  <c r="V117" i="2" s="1"/>
  <c r="T118" i="2"/>
  <c r="T117" i="2" s="1"/>
  <c r="T116" i="2" s="1"/>
  <c r="P118" i="2"/>
  <c r="BK118" i="2" s="1"/>
  <c r="BK117" i="2" s="1"/>
  <c r="J60" i="2"/>
  <c r="BI115" i="2"/>
  <c r="BH115" i="2"/>
  <c r="BG115" i="2"/>
  <c r="BF115" i="2"/>
  <c r="R115" i="2"/>
  <c r="R114" i="2" s="1"/>
  <c r="Q115" i="2"/>
  <c r="Q114" i="2" s="1"/>
  <c r="I59" i="2" s="1"/>
  <c r="X115" i="2"/>
  <c r="X114" i="2" s="1"/>
  <c r="V115" i="2"/>
  <c r="V114" i="2" s="1"/>
  <c r="T115" i="2"/>
  <c r="T114" i="2" s="1"/>
  <c r="BK115" i="2"/>
  <c r="BK114" i="2" s="1"/>
  <c r="K114" i="2" s="1"/>
  <c r="K59" i="2" s="1"/>
  <c r="P115" i="2"/>
  <c r="K115" i="2" s="1"/>
  <c r="BE115" i="2" s="1"/>
  <c r="J59" i="2"/>
  <c r="BI113" i="2"/>
  <c r="BH113" i="2"/>
  <c r="BG113" i="2"/>
  <c r="BF113" i="2"/>
  <c r="R113" i="2"/>
  <c r="Q113" i="2"/>
  <c r="X113" i="2"/>
  <c r="V113" i="2"/>
  <c r="T113" i="2"/>
  <c r="BK113" i="2"/>
  <c r="P113" i="2"/>
  <c r="K113" i="2" s="1"/>
  <c r="BE113" i="2" s="1"/>
  <c r="BI112" i="2"/>
  <c r="BH112" i="2"/>
  <c r="BG112" i="2"/>
  <c r="BF112" i="2"/>
  <c r="R112" i="2"/>
  <c r="Q112" i="2"/>
  <c r="X112" i="2"/>
  <c r="V112" i="2"/>
  <c r="T112" i="2"/>
  <c r="P112" i="2"/>
  <c r="BK112" i="2" s="1"/>
  <c r="BI111" i="2"/>
  <c r="BH111" i="2"/>
  <c r="BG111" i="2"/>
  <c r="BF111" i="2"/>
  <c r="R111" i="2"/>
  <c r="Q111" i="2"/>
  <c r="X111" i="2"/>
  <c r="X110" i="2" s="1"/>
  <c r="V111" i="2"/>
  <c r="V110" i="2" s="1"/>
  <c r="T111" i="2"/>
  <c r="P111" i="2"/>
  <c r="K111" i="2" s="1"/>
  <c r="BE111" i="2" s="1"/>
  <c r="BI109" i="2"/>
  <c r="BH109" i="2"/>
  <c r="BG109" i="2"/>
  <c r="BF109" i="2"/>
  <c r="R109" i="2"/>
  <c r="Q109" i="2"/>
  <c r="X109" i="2"/>
  <c r="V109" i="2"/>
  <c r="T109" i="2"/>
  <c r="P109" i="2"/>
  <c r="K109" i="2" s="1"/>
  <c r="BE109" i="2" s="1"/>
  <c r="BI106" i="2"/>
  <c r="BH106" i="2"/>
  <c r="BG106" i="2"/>
  <c r="BF106" i="2"/>
  <c r="R106" i="2"/>
  <c r="Q106" i="2"/>
  <c r="X106" i="2"/>
  <c r="V106" i="2"/>
  <c r="T106" i="2"/>
  <c r="BK106" i="2"/>
  <c r="K106" i="2"/>
  <c r="BE106" i="2" s="1"/>
  <c r="P106" i="2"/>
  <c r="BI105" i="2"/>
  <c r="BH105" i="2"/>
  <c r="BG105" i="2"/>
  <c r="BF105" i="2"/>
  <c r="R105" i="2"/>
  <c r="Q105" i="2"/>
  <c r="X105" i="2"/>
  <c r="V105" i="2"/>
  <c r="T105" i="2"/>
  <c r="BK105" i="2"/>
  <c r="P105" i="2"/>
  <c r="K105" i="2" s="1"/>
  <c r="BE105" i="2" s="1"/>
  <c r="BI100" i="2"/>
  <c r="BH100" i="2"/>
  <c r="BG100" i="2"/>
  <c r="BF100" i="2"/>
  <c r="R100" i="2"/>
  <c r="R99" i="2" s="1"/>
  <c r="J57" i="2" s="1"/>
  <c r="Q100" i="2"/>
  <c r="X100" i="2"/>
  <c r="V100" i="2"/>
  <c r="V99" i="2" s="1"/>
  <c r="T100" i="2"/>
  <c r="T99" i="2" s="1"/>
  <c r="P100" i="2"/>
  <c r="BK100" i="2" s="1"/>
  <c r="BI96" i="2"/>
  <c r="BH96" i="2"/>
  <c r="BG96" i="2"/>
  <c r="BF96" i="2"/>
  <c r="R96" i="2"/>
  <c r="Q96" i="2"/>
  <c r="X96" i="2"/>
  <c r="V96" i="2"/>
  <c r="T96" i="2"/>
  <c r="P96" i="2"/>
  <c r="BK96" i="2" s="1"/>
  <c r="BI92" i="2"/>
  <c r="F34" i="2" s="1"/>
  <c r="BF52" i="1" s="1"/>
  <c r="BF51" i="1" s="1"/>
  <c r="W30" i="1" s="1"/>
  <c r="BH92" i="2"/>
  <c r="BG92" i="2"/>
  <c r="BF92" i="2"/>
  <c r="R92" i="2"/>
  <c r="Q92" i="2"/>
  <c r="Q91" i="2" s="1"/>
  <c r="X92" i="2"/>
  <c r="X91" i="2" s="1"/>
  <c r="V92" i="2"/>
  <c r="V91" i="2" s="1"/>
  <c r="V90" i="2" s="1"/>
  <c r="T92" i="2"/>
  <c r="P92" i="2"/>
  <c r="K92" i="2" s="1"/>
  <c r="BE92" i="2" s="1"/>
  <c r="I56" i="2"/>
  <c r="J85" i="2"/>
  <c r="F83" i="2"/>
  <c r="E81" i="2"/>
  <c r="J49" i="2"/>
  <c r="F47" i="2"/>
  <c r="E45" i="2"/>
  <c r="J16" i="2"/>
  <c r="E16" i="2"/>
  <c r="F86" i="2" s="1"/>
  <c r="J15" i="2"/>
  <c r="J13" i="2"/>
  <c r="E13" i="2"/>
  <c r="F85" i="2" s="1"/>
  <c r="J12" i="2"/>
  <c r="J10" i="2"/>
  <c r="J83" i="2" s="1"/>
  <c r="AU51" i="1"/>
  <c r="L47" i="1"/>
  <c r="AM46" i="1"/>
  <c r="L46" i="1"/>
  <c r="AM44" i="1"/>
  <c r="L44" i="1"/>
  <c r="L42" i="1"/>
  <c r="L41" i="1"/>
  <c r="K117" i="2" l="1"/>
  <c r="K61" i="2" s="1"/>
  <c r="BK116" i="2"/>
  <c r="K116" i="2" s="1"/>
  <c r="K60" i="2" s="1"/>
  <c r="J47" i="2"/>
  <c r="BK92" i="2"/>
  <c r="BK91" i="2" s="1"/>
  <c r="F32" i="2"/>
  <c r="BD52" i="1" s="1"/>
  <c r="BD51" i="1" s="1"/>
  <c r="K96" i="2"/>
  <c r="BE96" i="2" s="1"/>
  <c r="K30" i="2" s="1"/>
  <c r="AX52" i="1" s="1"/>
  <c r="AV52" i="1" s="1"/>
  <c r="K100" i="2"/>
  <c r="BE100" i="2" s="1"/>
  <c r="X99" i="2"/>
  <c r="BK109" i="2"/>
  <c r="BK99" i="2" s="1"/>
  <c r="K99" i="2" s="1"/>
  <c r="K57" i="2" s="1"/>
  <c r="BK111" i="2"/>
  <c r="BK110" i="2" s="1"/>
  <c r="K110" i="2" s="1"/>
  <c r="K58" i="2" s="1"/>
  <c r="Q110" i="2"/>
  <c r="I58" i="2" s="1"/>
  <c r="K112" i="2"/>
  <c r="BE112" i="2" s="1"/>
  <c r="K118" i="2"/>
  <c r="BE118" i="2" s="1"/>
  <c r="K539" i="2"/>
  <c r="K69" i="2" s="1"/>
  <c r="BK538" i="2"/>
  <c r="K538" i="2" s="1"/>
  <c r="K68" i="2" s="1"/>
  <c r="I69" i="2"/>
  <c r="Q538" i="2"/>
  <c r="I68" i="2" s="1"/>
  <c r="F49" i="2"/>
  <c r="T91" i="2"/>
  <c r="R91" i="2"/>
  <c r="F33" i="2"/>
  <c r="BE52" i="1" s="1"/>
  <c r="BE51" i="1" s="1"/>
  <c r="Q99" i="2"/>
  <c r="I57" i="2" s="1"/>
  <c r="T110" i="2"/>
  <c r="R110" i="2"/>
  <c r="J58" i="2" s="1"/>
  <c r="J61" i="2"/>
  <c r="Q117" i="2"/>
  <c r="V153" i="2"/>
  <c r="R538" i="2"/>
  <c r="J68" i="2" s="1"/>
  <c r="J69" i="2"/>
  <c r="F50" i="2"/>
  <c r="X90" i="2"/>
  <c r="K31" i="2"/>
  <c r="AY52" i="1" s="1"/>
  <c r="F31" i="2"/>
  <c r="BC52" i="1" s="1"/>
  <c r="BC51" i="1" s="1"/>
  <c r="V116" i="2"/>
  <c r="V89" i="2" s="1"/>
  <c r="X538" i="2"/>
  <c r="K339" i="2"/>
  <c r="BE339" i="2" s="1"/>
  <c r="K205" i="2"/>
  <c r="BE205" i="2" s="1"/>
  <c r="K295" i="2"/>
  <c r="BE295" i="2" s="1"/>
  <c r="K297" i="2"/>
  <c r="BE297" i="2" s="1"/>
  <c r="K359" i="2"/>
  <c r="BE359" i="2" s="1"/>
  <c r="K403" i="2"/>
  <c r="BE403" i="2" s="1"/>
  <c r="K422" i="2"/>
  <c r="BE422" i="2" s="1"/>
  <c r="K457" i="2"/>
  <c r="BE457" i="2" s="1"/>
  <c r="K474" i="2"/>
  <c r="BE474" i="2" s="1"/>
  <c r="K495" i="2"/>
  <c r="BE495" i="2" s="1"/>
  <c r="K523" i="2"/>
  <c r="BE523" i="2" s="1"/>
  <c r="K543" i="2"/>
  <c r="BE543" i="2" s="1"/>
  <c r="K545" i="2"/>
  <c r="BE545" i="2" s="1"/>
  <c r="K547" i="2"/>
  <c r="BE547" i="2" s="1"/>
  <c r="X89" i="2" l="1"/>
  <c r="R90" i="2"/>
  <c r="J56" i="2"/>
  <c r="Q90" i="2"/>
  <c r="F30" i="2"/>
  <c r="BB52" i="1" s="1"/>
  <c r="BB51" i="1" s="1"/>
  <c r="T90" i="2"/>
  <c r="T89" i="2" s="1"/>
  <c r="AW52" i="1" s="1"/>
  <c r="AW51" i="1" s="1"/>
  <c r="K91" i="2"/>
  <c r="K56" i="2" s="1"/>
  <c r="BK90" i="2"/>
  <c r="AY51" i="1"/>
  <c r="AK27" i="1" s="1"/>
  <c r="W27" i="1"/>
  <c r="Q116" i="2"/>
  <c r="I60" i="2" s="1"/>
  <c r="I61" i="2"/>
  <c r="W29" i="1"/>
  <c r="BA51" i="1"/>
  <c r="W28" i="1"/>
  <c r="AZ51" i="1"/>
  <c r="K90" i="2" l="1"/>
  <c r="K55" i="2" s="1"/>
  <c r="BK89" i="2"/>
  <c r="K89" i="2" s="1"/>
  <c r="Q89" i="2"/>
  <c r="I54" i="2" s="1"/>
  <c r="K25" i="2" s="1"/>
  <c r="AS52" i="1" s="1"/>
  <c r="AS51" i="1" s="1"/>
  <c r="I55" i="2"/>
  <c r="R89" i="2"/>
  <c r="J54" i="2" s="1"/>
  <c r="K26" i="2" s="1"/>
  <c r="AT52" i="1" s="1"/>
  <c r="AT51" i="1" s="1"/>
  <c r="J55" i="2"/>
  <c r="AX51" i="1"/>
  <c r="W26" i="1"/>
  <c r="K54" i="2" l="1"/>
  <c r="K27" i="2"/>
  <c r="AK26" i="1"/>
  <c r="AV51" i="1"/>
  <c r="AG52" i="1" l="1"/>
  <c r="K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<sst xmlns="http://schemas.openxmlformats.org/spreadsheetml/2006/main" count="5372" uniqueCount="783">
  <si>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</si>
  <si>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</si>
  <si>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</si>
  <si>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</si>
  <si>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</si>
  <si>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</si>
  <si>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</si>
  <si>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True</t>
  </si>
  <si>
    <t>{db210ff2-aebb-4e82-a1ea-34ae41e2b75a}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</si>
  <si>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</si>
  <si>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</si>
  <si>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</si>
  <si>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</si>
  <si>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</si>
  <si>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</si>
  <si>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</si>
  <si>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</si>
  <si>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</si>
  <si>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2018-09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</si>
  <si>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</si>
  <si>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</si>
  <si>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SPŠ Dopravní Plzeň, Karlovarská 1210/99</t>
  </si>
  <si>
    <t>KSO:</t>
  </si>
  <si>
    <t>CC-CZ:</t>
  </si>
  <si>
    <t>Místo:</t>
  </si>
  <si>
    <t xml:space="preserve"> </t>
  </si>
  <si>
    <t>Datum:</t>
  </si>
  <si>
    <t>1. 9. 2018</t>
  </si>
  <si>
    <t>Zadavatel:</t>
  </si>
  <si>
    <t>IČ:</t>
  </si>
  <si>
    <t>DIČ:</t>
  </si>
  <si>
    <t>Uchazeč:</t>
  </si>
  <si>
    <t>Vyplň údaj</t>
  </si>
  <si>
    <t>Projektant:</t>
  </si>
  <si>
    <t xml:space="preserve">DEKPROJEKT s.r.o.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</si>
  <si>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</si>
  <si>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</si>
  <si>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</si>
  <si>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</si>
  <si>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</si>
  <si>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</si>
  <si>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</si>
  <si>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</si>
  <si>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</si>
  <si>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</si>
  <si>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</si>
  <si>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</si>
  <si>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</si>
  <si>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</si>
  <si>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</si>
  <si>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</si>
  <si>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</si>
  <si>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</si>
  <si>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</si>
  <si>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</si>
  <si>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</si>
  <si>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</si>
  <si>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</si>
  <si>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</si>
  <si>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</si>
  <si>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</si>
  <si>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</si>
  <si>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</si>
  <si>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</si>
  <si>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</si>
  <si>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</si>
  <si>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</si>
  <si>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</si>
  <si>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</si>
  <si>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</si>
  <si>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</si>
  <si>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</si>
  <si>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</si>
  <si>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</si>
  <si>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</si>
  <si>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</si>
  <si>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</si>
  <si>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</si>
  <si>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</si>
  <si>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</si>
  <si>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</si>
  <si>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</si>
  <si>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</si>
  <si>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</si>
  <si>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</si>
  <si>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</si>
  <si>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</si>
  <si>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</si>
  <si>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</si>
  <si>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</si>
  <si>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</si>
  <si>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</si>
  <si>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</si>
  <si>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</si>
  <si>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</si>
  <si>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</si>
  <si>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</si>
  <si>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</si>
  <si>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</si>
  <si>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</si>
  <si>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</si>
  <si>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</si>
  <si>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</si>
  <si>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</si>
  <si>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</si>
  <si>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</si>
  <si>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</si>
  <si>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</si>
  <si>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</si>
  <si>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</si>
  <si>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</si>
  <si>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</si>
  <si>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</si>
  <si>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</si>
  <si>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Popis</t>
  </si>
  <si>
    <t>MJ</t>
  </si>
  <si>
    <t>Množství</t>
  </si>
  <si>
    <t>J. materiál [CZK]</t>
  </si>
  <si>
    <t>J. montáž [CZK]</t>
  </si>
  <si>
    <t>Cenová soustava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</si>
  <si>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</si>
  <si>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</si>
  <si>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</si>
  <si>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</si>
  <si>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</si>
  <si>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</si>
  <si>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</si>
  <si>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</si>
  <si>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</si>
  <si>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</si>
  <si>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</si>
  <si>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</si>
  <si>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</si>
  <si>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</si>
  <si>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</si>
  <si>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13</t>
  </si>
  <si>
    <t>K</t>
  </si>
  <si>
    <t>629995101</t>
  </si>
  <si>
    <t>Očištění vnějších ploch tlakovou vodou</t>
  </si>
  <si>
    <t>m2</t>
  </si>
  <si>
    <t>CS ÚRS 2017 01</t>
  </si>
  <si>
    <t>4</t>
  </si>
  <si>
    <t>1494333607</t>
  </si>
  <si>
    <t>VV</t>
  </si>
  <si>
    <t>Očištění střešní kce před aplikací nového souvrství (+15% detaily)</t>
  </si>
  <si>
    <t>192,5*1,15</t>
  </si>
  <si>
    <t>Součet</t>
  </si>
  <si>
    <t>19</t>
  </si>
  <si>
    <t>63245R1</t>
  </si>
  <si>
    <t>Lokální vyspravení, vyrovnání ŽB střešní konstrukce a atik - dle stavu</t>
  </si>
  <si>
    <t>922326512</t>
  </si>
  <si>
    <t>9</t>
  </si>
  <si>
    <t>Ostatní konstrukce a práce, bourání</t>
  </si>
  <si>
    <t>965042R1</t>
  </si>
  <si>
    <t xml:space="preserve">Odstranění spádové střešní vrstvy z polystyrenbetonu </t>
  </si>
  <si>
    <t>m3</t>
  </si>
  <si>
    <t>-1608258887</t>
  </si>
  <si>
    <t>dle projektu tl. 80 až 160 mm</t>
  </si>
  <si>
    <t>192,5*(0,08+0,16)/2</t>
  </si>
  <si>
    <t>55</t>
  </si>
  <si>
    <t>9R1</t>
  </si>
  <si>
    <t xml:space="preserve">Zednické vyspravení přilehlých kcí </t>
  </si>
  <si>
    <t>kpl</t>
  </si>
  <si>
    <t>-1986954132</t>
  </si>
  <si>
    <t>56</t>
  </si>
  <si>
    <t>9R2</t>
  </si>
  <si>
    <t>Dodávka a montáž nového bezpečnostního přepadu (kulatý chrlič s integrovanou manžetou z asfaltového izol. pásu vč. kotvení, těsnění a tmelení dle dokumentace) včetně zednického zaspravení a vyplnění PUR pěnou</t>
  </si>
  <si>
    <t>890172704</t>
  </si>
  <si>
    <t>61</t>
  </si>
  <si>
    <t>9R3</t>
  </si>
  <si>
    <t>D+M Příprava pro elektrické vedení - kabelová chránička dle dokumentace</t>
  </si>
  <si>
    <t>426228840</t>
  </si>
  <si>
    <t>997</t>
  </si>
  <si>
    <t>Přesun sutě</t>
  </si>
  <si>
    <t>38</t>
  </si>
  <si>
    <t>997013501</t>
  </si>
  <si>
    <t>Odvoz suti a vybouraných hmot na skládku nebo meziskládku do 1 km se složením</t>
  </si>
  <si>
    <t>t</t>
  </si>
  <si>
    <t>2147376659</t>
  </si>
  <si>
    <t>39</t>
  </si>
  <si>
    <t>99701350R</t>
  </si>
  <si>
    <t>Příplatek k odvozu suti a vybouraných hmot na skládku za dalších 10 km</t>
  </si>
  <si>
    <t>-971331581</t>
  </si>
  <si>
    <t>40</t>
  </si>
  <si>
    <t>997013831</t>
  </si>
  <si>
    <t>Poplatek za uložení stavebního směsného odpadu na skládce (skládkovné)</t>
  </si>
  <si>
    <t>1827743691</t>
  </si>
  <si>
    <t>998</t>
  </si>
  <si>
    <t>Přesun hmot</t>
  </si>
  <si>
    <t>69</t>
  </si>
  <si>
    <t>998011002</t>
  </si>
  <si>
    <t>Přesun hmot pro budovy zděné v do 12 m</t>
  </si>
  <si>
    <t>1169093391</t>
  </si>
  <si>
    <t>PSV</t>
  </si>
  <si>
    <t>Práce a dodávky PSV</t>
  </si>
  <si>
    <t>711</t>
  </si>
  <si>
    <t>Izolace proti vodě, vlhkosti a plynům</t>
  </si>
  <si>
    <t>20</t>
  </si>
  <si>
    <t>711411R1</t>
  </si>
  <si>
    <t>Provedení penetrace</t>
  </si>
  <si>
    <t>16</t>
  </si>
  <si>
    <t>1944151618</t>
  </si>
  <si>
    <t>S1+S2 (odměřeno z dwg), odpočet vyvýšení</t>
  </si>
  <si>
    <t>(185,75-(0,7*0,7*4+0,7*0,9*2+0,7*0,45*2))</t>
  </si>
  <si>
    <t>Detail A</t>
  </si>
  <si>
    <t>0,8*32,55</t>
  </si>
  <si>
    <t>Detail B</t>
  </si>
  <si>
    <t>0,9*16,05</t>
  </si>
  <si>
    <t>Detail C</t>
  </si>
  <si>
    <t>0,9*9,9</t>
  </si>
  <si>
    <t>Detail D</t>
  </si>
  <si>
    <t>0,9*6,75</t>
  </si>
  <si>
    <t>Detail G</t>
  </si>
  <si>
    <t>(0,11/2*2*3,14*2+0,125/2*2*3,14*5)*0,3</t>
  </si>
  <si>
    <t>Detail H</t>
  </si>
  <si>
    <t>(0,7*4*4+0,7*2*2+0,9*2*2+0,7*2*2+0,45*2*2)*0,5</t>
  </si>
  <si>
    <t>(0,7*0,7*4+0,7*0,9*2+0,7*0,45*2)</t>
  </si>
  <si>
    <t>M</t>
  </si>
  <si>
    <t>711M1</t>
  </si>
  <si>
    <t>Penetrační nátěr dle dokumentace</t>
  </si>
  <si>
    <t>kg</t>
  </si>
  <si>
    <t>32</t>
  </si>
  <si>
    <t>-973756766</t>
  </si>
  <si>
    <t>(185,75-(0,7*0,7*4+0,7*0,9*2+0,7*0,45*2))*0,4</t>
  </si>
  <si>
    <t>0,8*32,55*0,4</t>
  </si>
  <si>
    <t>0,9*16,05*0,4</t>
  </si>
  <si>
    <t>0,9*9,9*0,4</t>
  </si>
  <si>
    <t>0,9*6,75*0,4</t>
  </si>
  <si>
    <t>(0,11/2*2*3,14*2+0,125/2*2*3,14*5)*0,3*0,4</t>
  </si>
  <si>
    <t>(0,7*4*4+0,7*2*2+0,9*2*2+0,7*2*2+0,45*2*2)*0,5*0,4</t>
  </si>
  <si>
    <t>(0,7*0,7*4+0,7*0,9*2+0,7*0,45*2)*0,4</t>
  </si>
  <si>
    <t>63</t>
  </si>
  <si>
    <t>998711202</t>
  </si>
  <si>
    <t>Přesun hmot procentní pro izolace proti vodě, vlhkosti a plynům v objektech v do 12 m</t>
  </si>
  <si>
    <t>%</t>
  </si>
  <si>
    <t>1355128636</t>
  </si>
  <si>
    <t>712</t>
  </si>
  <si>
    <t>Povlakové krytiny</t>
  </si>
  <si>
    <t>712300832</t>
  </si>
  <si>
    <t>Odstranění povlakové krytiny střech do 10° dvouvrstvé</t>
  </si>
  <si>
    <t>809672659</t>
  </si>
  <si>
    <t>Souvrství v tloušťce cca 8 mm dle dokumentace (+15% detaily)</t>
  </si>
  <si>
    <t>10</t>
  </si>
  <si>
    <t>712300833</t>
  </si>
  <si>
    <t>Odstranění povlakové krytiny střech do 10° třívrstvé</t>
  </si>
  <si>
    <t>2027845135</t>
  </si>
  <si>
    <t>Souvrství v tloušťce cca 12 mm dle dokumentace (+15% detaily)</t>
  </si>
  <si>
    <t>11</t>
  </si>
  <si>
    <t>712300843</t>
  </si>
  <si>
    <t>Odstranění povlakové krytiny střech do 10° od zbytkového asfaltového pásu odsekáním</t>
  </si>
  <si>
    <t>-1808890611</t>
  </si>
  <si>
    <t>Očištění od zbytků pásů po jejich odstranění na ŽB kci (+15% detaily)</t>
  </si>
  <si>
    <t>12</t>
  </si>
  <si>
    <t>712300845</t>
  </si>
  <si>
    <t>Demontáž ventilační hlavice na ploché střeše sklonu do 10°</t>
  </si>
  <si>
    <t>kus</t>
  </si>
  <si>
    <t>-1727716021</t>
  </si>
  <si>
    <t>DN 75</t>
  </si>
  <si>
    <t>DN 110</t>
  </si>
  <si>
    <t>DN 125</t>
  </si>
  <si>
    <t>5</t>
  </si>
  <si>
    <t>33</t>
  </si>
  <si>
    <t>712331111</t>
  </si>
  <si>
    <t>Provedení povlakové krytiny střech do 10° podkladní vrstvy pásy na sucho samolepící</t>
  </si>
  <si>
    <t>-1149823765</t>
  </si>
  <si>
    <t>S1+S2 (odměřeno z dwg), odpočet vyvýšení, děleno cosinem úhlu</t>
  </si>
  <si>
    <t>(185,75-(0,7*0,7*4+0,7*0,9*2+0,7*0,45*2))/0,998630</t>
  </si>
  <si>
    <t>0,7*32,55</t>
  </si>
  <si>
    <t>1,4*16,05</t>
  </si>
  <si>
    <t>0,5*9,9</t>
  </si>
  <si>
    <t>0,5*6,75</t>
  </si>
  <si>
    <t>(0,7*4*4+0,7*2*4+0,9*2*2+0,45*2*2)*0,5</t>
  </si>
  <si>
    <t>34</t>
  </si>
  <si>
    <t>628M2</t>
  </si>
  <si>
    <t>podkladní pás asfaltový z SBS modifikovaného asfaltu za studena samolepícíse spalitelnou PE folií tl. 3 mm</t>
  </si>
  <si>
    <t>-1787985128</t>
  </si>
  <si>
    <t>(185,75-(0,7*0,7*4+0,7*0,9*2+0,7*0,45*2))/0,998630*1,15</t>
  </si>
  <si>
    <t>0,7*32,55*1,15</t>
  </si>
  <si>
    <t>1,4*16,05*1,15</t>
  </si>
  <si>
    <t>0,5*9,9*1,15</t>
  </si>
  <si>
    <t>0,5*6,75*1,15</t>
  </si>
  <si>
    <t>(0,7*4*4+0,7*2*4+0,9*2*2+0,45*2*2)*0,5*1,15</t>
  </si>
  <si>
    <t>(0,7*0,7*4+0,7*0,9*2+0,7*0,45*2)*1,15</t>
  </si>
  <si>
    <t>288,283*1,15 'Přepočtené koeficientem množství</t>
  </si>
  <si>
    <t>22</t>
  </si>
  <si>
    <t>712341559</t>
  </si>
  <si>
    <t>Provedení povlakové krytiny střech do 10° pásy NAIP přitavením v plné ploše</t>
  </si>
  <si>
    <t>1249379059</t>
  </si>
  <si>
    <t>SBS s hliníkovou vložkou, parotěsnící</t>
  </si>
  <si>
    <t>1,0*16,05</t>
  </si>
  <si>
    <t>1,05*9,9</t>
  </si>
  <si>
    <t>1,05*6,75</t>
  </si>
  <si>
    <t>(0,11/2*2*3,14+0,125/2*2*3,14)*0,3</t>
  </si>
  <si>
    <t>(0,7*4*4+0,7*2*2+0,7*2*2+0,9*2*2+0,45*2*2)*0,5</t>
  </si>
  <si>
    <t>Mezisoučet SBS s hliníkovou vložkou, parotěsnící</t>
  </si>
  <si>
    <t>3</t>
  </si>
  <si>
    <t>SBS s břidličným posypem</t>
  </si>
  <si>
    <t>S1 (odměřeno z dwg), odpočet vyvýšení, děleno cosinem úhlu</t>
  </si>
  <si>
    <t>(121,8-0,7*0,45*2)/0,998630</t>
  </si>
  <si>
    <t>0,9*8,7*2</t>
  </si>
  <si>
    <t>(0,7*4*4+0,7*2*2+0,9*2*2)*0,8</t>
  </si>
  <si>
    <t>(0,7*0,7*4+0,7*0,9*2)</t>
  </si>
  <si>
    <t>Mezisoučet SBS s břidličným posypem</t>
  </si>
  <si>
    <t>SBS s retardéry hoření</t>
  </si>
  <si>
    <t>S2 (odměřeno z dwg), odpočet vyvýšení, děleno cosinem úhlu</t>
  </si>
  <si>
    <t>(28,88+35,07-0,7*0,7*4-0,7*0,9*2)/0,998630</t>
  </si>
  <si>
    <t>0,9*(35,55-8,7*2)</t>
  </si>
  <si>
    <t>0,75*9,9</t>
  </si>
  <si>
    <t>0,75*6,75</t>
  </si>
  <si>
    <t>(0,7*2*2+0,45*2*2)*0,8</t>
  </si>
  <si>
    <t>(0,7*0,45*2)</t>
  </si>
  <si>
    <t>Mezisoučet s retardéry hoření</t>
  </si>
  <si>
    <t>23</t>
  </si>
  <si>
    <t>628M1</t>
  </si>
  <si>
    <t>pás asfaltový z SBS modifikovaného asfaltu s hliníkovou vložkou s jemnozrnným posypem tl. 4 mm, parotěsnící funkce</t>
  </si>
  <si>
    <t>91312702</t>
  </si>
  <si>
    <t>(185,75-(0,7*0,7*4+0,7*0,9*2+0,7*0,45*2))*1,15</t>
  </si>
  <si>
    <t>1,0*16,05*1,15</t>
  </si>
  <si>
    <t>1,05*9,9*1,15</t>
  </si>
  <si>
    <t>1,05*6,75*1,15</t>
  </si>
  <si>
    <t>(0,11/2*2*3,14+0,125/2*2*3,14)*0,3*1,15</t>
  </si>
  <si>
    <t>(0,7*4*4+0,7*2*2+0,7*2*2+0,9*2*2+0,45*2*2)*0,5*1,15</t>
  </si>
  <si>
    <t>35</t>
  </si>
  <si>
    <t>628M3</t>
  </si>
  <si>
    <t>pás asfaltový z SBS modifikovaného asfaltu s břidličným posypem tl. 4,5 mm</t>
  </si>
  <si>
    <t>1387048991</t>
  </si>
  <si>
    <t>(121,8-0,7*0,45*2)/0,998630*1,15</t>
  </si>
  <si>
    <t>0,9*8,7*2*1,15</t>
  </si>
  <si>
    <t>(0,7*4*4+0,7*2*2+0,9*2*2)*0,8*1,15</t>
  </si>
  <si>
    <t>(0,7*0,7*4+0,7*0,9*2)*1,15</t>
  </si>
  <si>
    <t>36</t>
  </si>
  <si>
    <t>628M4</t>
  </si>
  <si>
    <t>pás asfaltový z SBS modifikovaného asfaltu s retardéry hoření</t>
  </si>
  <si>
    <t>1070045989</t>
  </si>
  <si>
    <t>(28,88+35,07-0,7*0,7*4-0,7*0,9*2)/0,998630*1,15</t>
  </si>
  <si>
    <t>0,9*(35,55-8,7*2)*1,15</t>
  </si>
  <si>
    <t>0,75*9,9*1,15</t>
  </si>
  <si>
    <t>0,75*6,75*1,15</t>
  </si>
  <si>
    <t>(0,7*2*2+0,45*2*2)*0,8*1,15</t>
  </si>
  <si>
    <t>(0,7*0,45*2)*1,15</t>
  </si>
  <si>
    <t>64</t>
  </si>
  <si>
    <t>998712202</t>
  </si>
  <si>
    <t>Přesun hmot procentní pro krytiny povlakové v objektech v do 12 m</t>
  </si>
  <si>
    <t>-390054410</t>
  </si>
  <si>
    <t>713</t>
  </si>
  <si>
    <t>Izolace tepelné</t>
  </si>
  <si>
    <t>50</t>
  </si>
  <si>
    <t>713131141</t>
  </si>
  <si>
    <t>Montáž izolace tepelné stěn a základů lepením celoplošně rohoží, pásů, dílců, desek</t>
  </si>
  <si>
    <t>-612659408</t>
  </si>
  <si>
    <t>Zateplení Atiky, vč. zbroušení do požadovaného spádu</t>
  </si>
  <si>
    <t>EPS 100 S tl. 100 mm</t>
  </si>
  <si>
    <t>0,6*8,7*2</t>
  </si>
  <si>
    <t>0,3*16,05</t>
  </si>
  <si>
    <t>0,3*9,9</t>
  </si>
  <si>
    <t>(0,7*2*2+0,45*2*2)*0,275</t>
  </si>
  <si>
    <t>Mezisoučet EPS 100 S tl. 100 mm</t>
  </si>
  <si>
    <t xml:space="preserve">Minerální izolace tl. 100 mm </t>
  </si>
  <si>
    <t>0,6*(32,55-8,7*2)</t>
  </si>
  <si>
    <t>0,4*16,05</t>
  </si>
  <si>
    <t>0,3*6,75</t>
  </si>
  <si>
    <t>(0,7*4*4+0,7*2*2+0,9*2*2)*0,275</t>
  </si>
  <si>
    <t>Mezisoučet MW 100 mm</t>
  </si>
  <si>
    <t>51</t>
  </si>
  <si>
    <t>283723090</t>
  </si>
  <si>
    <t>deska z pěnového polystyrenu EPS 100 S 1000 x 500 x 100 mm</t>
  </si>
  <si>
    <t>1700180652</t>
  </si>
  <si>
    <t>0,6*8,7*2*1,1</t>
  </si>
  <si>
    <t>0,3*16,05*1,1</t>
  </si>
  <si>
    <t>0,3*9,9*1,1</t>
  </si>
  <si>
    <t>(0,7*2*2+0,45*2*2)*0,275*1,1</t>
  </si>
  <si>
    <t>52</t>
  </si>
  <si>
    <t>63148104M2</t>
  </si>
  <si>
    <t>deska minerální střešní izolační tl. 100 mm</t>
  </si>
  <si>
    <t>223579696</t>
  </si>
  <si>
    <t>Zateplení Atiky, vč. seříznutí do požadovaného spádu</t>
  </si>
  <si>
    <t>0,6*(32,55-8,7*2)*1,1</t>
  </si>
  <si>
    <t>0,4*16,05*1,1</t>
  </si>
  <si>
    <t>0,3*6,75*1,1</t>
  </si>
  <si>
    <t>(0,7*4*4+0,7*2*2+0,9*2*2)*0,275*1,1</t>
  </si>
  <si>
    <t>27,88*1,02 'Přepočtené koeficientem množství</t>
  </si>
  <si>
    <t>14</t>
  </si>
  <si>
    <t>713140821</t>
  </si>
  <si>
    <t>Odstranění tepelné izolace střech nadstřešní volně kladené z polystyrenu tl do 100 mm</t>
  </si>
  <si>
    <t>1173789789</t>
  </si>
  <si>
    <t>Odstranění tepelně izolační vrstvy PUR desky tl. 40 mm dle dokumentace (+15% detaily)</t>
  </si>
  <si>
    <t>28</t>
  </si>
  <si>
    <t>713141135</t>
  </si>
  <si>
    <t>Montáž izolace tepelné střech plochých lepené za studena bodově 1 vrstva rohoží, pásů, dílců, desek</t>
  </si>
  <si>
    <t>1696290030</t>
  </si>
  <si>
    <t>Mezisoučet EPS 100S tl. 100 mm</t>
  </si>
  <si>
    <t>EPS 100 S spádová vrstva tl. 20 až 210 mm</t>
  </si>
  <si>
    <t>Mezisoučet EPS 100S spádová vrstva</t>
  </si>
  <si>
    <t>EPS 100 S tl. 60 mm</t>
  </si>
  <si>
    <t>Mezisoučet EPS 100 S tl. 60 mm</t>
  </si>
  <si>
    <t>minerální izolace tl. 60 mm</t>
  </si>
  <si>
    <t>(35,07+28,88-0,7*0,7*4-0,7*0,9*2)/0,998630</t>
  </si>
  <si>
    <t>Mezisoučet MW tl. 60 mm</t>
  </si>
  <si>
    <t>XPS tl. 160 mm</t>
  </si>
  <si>
    <t>Detail F</t>
  </si>
  <si>
    <t>1,0*1,0</t>
  </si>
  <si>
    <t>Mezisoučet XPS tl. 160 mm</t>
  </si>
  <si>
    <t>29</t>
  </si>
  <si>
    <t>2837591M1</t>
  </si>
  <si>
    <t>deska z pěnového polystyrenu EPS 100 S 1000 x 500 (1000) mm - spádové desky</t>
  </si>
  <si>
    <t>1281522182</t>
  </si>
  <si>
    <t>(185,75-(0,7*0,7*4+0,7*0,9*2+0,7*0,45*2))*1,1*(0,02+0,21)/2</t>
  </si>
  <si>
    <t>30</t>
  </si>
  <si>
    <t>1894165010</t>
  </si>
  <si>
    <t>(185,75-(0,7*0,7*4+0,7*0,9*2+0,7*0,45*2))*1,05</t>
  </si>
  <si>
    <t>(0,7*0,7*4+0,7*0,9*2+0,7*0,45*2)*1,05</t>
  </si>
  <si>
    <t>283723060</t>
  </si>
  <si>
    <t>deska z pěnového polystyrenu EPS 100 S 1000 x 500 x 60 mm</t>
  </si>
  <si>
    <t>310381755</t>
  </si>
  <si>
    <t>(121,8-0,7*0,45*2)/0,998630*1,05</t>
  </si>
  <si>
    <t>Mezisoučet EPS tl. 60 mm</t>
  </si>
  <si>
    <t>37</t>
  </si>
  <si>
    <t>631481M1</t>
  </si>
  <si>
    <t>deska minerální střešní izolační tl. 60 mm</t>
  </si>
  <si>
    <t>862711893</t>
  </si>
  <si>
    <t>(35,07+28,88-0,7*0,7*4-0,7*0,9*2)/0,998630*1,1</t>
  </si>
  <si>
    <t>59</t>
  </si>
  <si>
    <t>28376425M1</t>
  </si>
  <si>
    <t>deska z extrudovaného polystyrénu tl. 160 mm</t>
  </si>
  <si>
    <t>-499278307</t>
  </si>
  <si>
    <t>1,0*1,0*1,15</t>
  </si>
  <si>
    <t>24</t>
  </si>
  <si>
    <t>713141181</t>
  </si>
  <si>
    <t>Montáž izolace tepelné střech plochých tl přes 170 mm šrouby vnitřní pole, budova v do 20 m</t>
  </si>
  <si>
    <t>-881099440</t>
  </si>
  <si>
    <t>4 ks/m2 dle dokumentace</t>
  </si>
  <si>
    <t>106,95/0,998630</t>
  </si>
  <si>
    <t>25</t>
  </si>
  <si>
    <t>713141182</t>
  </si>
  <si>
    <t>Montáž izolace tepelné střech plochých tl přes 170 mm šrouby krajní pole, budova v do 20 m</t>
  </si>
  <si>
    <t>506444715</t>
  </si>
  <si>
    <t>5 ks/m2 dle dokumentace</t>
  </si>
  <si>
    <t>(9,65+8,025*2+9,65)/0,998630</t>
  </si>
  <si>
    <t>26</t>
  </si>
  <si>
    <t>713141183</t>
  </si>
  <si>
    <t>Montáž izolace tepelné střech plochých tl přes 170 mm šrouby rohové pole, budova v do 20 m</t>
  </si>
  <si>
    <t>-1970221350</t>
  </si>
  <si>
    <t>(8,9+9,766+8,9+8,9+7,07)/0,998630</t>
  </si>
  <si>
    <t>48</t>
  </si>
  <si>
    <t>713141211</t>
  </si>
  <si>
    <t>Montáž izolace tepelné střech plochých volně položené atikový klín</t>
  </si>
  <si>
    <t>m</t>
  </si>
  <si>
    <t>2018755080</t>
  </si>
  <si>
    <t>32,55</t>
  </si>
  <si>
    <t>16,05</t>
  </si>
  <si>
    <t>9,9</t>
  </si>
  <si>
    <t>6,75</t>
  </si>
  <si>
    <t>(0,7*4*4+0,7*2*2+0,9*2*2+0,7*2*2+0,45*2*2+0,05*(4*4+2*4+2*4))</t>
  </si>
  <si>
    <t>49</t>
  </si>
  <si>
    <t>63152902M1</t>
  </si>
  <si>
    <t>klín atikový přechodný tl.50 x 50 mm, délka 1000 mm</t>
  </si>
  <si>
    <t>791715643</t>
  </si>
  <si>
    <t>Výpočet:</t>
  </si>
  <si>
    <t>Výpočet: 32,55*1,05</t>
  </si>
  <si>
    <t>Výpočet: 16,05*1,05</t>
  </si>
  <si>
    <t>Výpočet: 9,9*1,05</t>
  </si>
  <si>
    <t>Výpočet: 6,75*1,05</t>
  </si>
  <si>
    <t>Výpočet: (0,7*4*4+0,7*2*2+0,9*2*2+0,7*2*2+0,45*2*2+0,05*(4*4+2*4+2*4))*1,05</t>
  </si>
  <si>
    <t>95</t>
  </si>
  <si>
    <t>65</t>
  </si>
  <si>
    <t>998713202</t>
  </si>
  <si>
    <t>Přesun hmot procentní pro izolace tepelné v objektech v do 12 m</t>
  </si>
  <si>
    <t>1352747598</t>
  </si>
  <si>
    <t>721</t>
  </si>
  <si>
    <t>Zdravotechnika - vnitřní kanalizace</t>
  </si>
  <si>
    <t>41</t>
  </si>
  <si>
    <t>721210822</t>
  </si>
  <si>
    <t>Demontáž vpustí střešních DN 100</t>
  </si>
  <si>
    <t>1897296094</t>
  </si>
  <si>
    <t>57</t>
  </si>
  <si>
    <t>721233R1</t>
  </si>
  <si>
    <t>D+M Střešní vtok dvoustupňový s integrovaným přířezem z asfaltového pásu a košíkem pro ploché střechy svislý odtok DN 100 vč. dotěsnění dle dokumentace (PUR pěna, pryžové těsnění), vč. napojení na stávající potrubí, vč. nové přechodové tvarovky</t>
  </si>
  <si>
    <t>-1066878485</t>
  </si>
  <si>
    <t>58</t>
  </si>
  <si>
    <t>721233R2</t>
  </si>
  <si>
    <t>D+M Nová větrací hlavice DN 110 dle projektu s integrovanou manřetou z asfaltového pásu, vč. napojení na původní rozvody, vč. dotěsnění PU tmelem a asfaltovým tmelem</t>
  </si>
  <si>
    <t>-649311566</t>
  </si>
  <si>
    <t>60</t>
  </si>
  <si>
    <t>721233R3</t>
  </si>
  <si>
    <t>D+M Nová větrací hlavice DN 125 dle projektu s integrovanou manřetou z asfaltového pásu, vč. napojení na původní rozvody, vč. dotěsnění PU tmelem a asfaltovým tmelem</t>
  </si>
  <si>
    <t>-1761031587</t>
  </si>
  <si>
    <t>66</t>
  </si>
  <si>
    <t>998721202</t>
  </si>
  <si>
    <t>Přesun hmot procentní pro vnitřní kanalizace v objektech v do 12 m</t>
  </si>
  <si>
    <t>-1513011853</t>
  </si>
  <si>
    <t>743</t>
  </si>
  <si>
    <t xml:space="preserve">Elektromontáže </t>
  </si>
  <si>
    <t>7436R</t>
  </si>
  <si>
    <t>Demontáž, uložení, repase (dle dokumentace) a montáž nového hromosvodu (vč. nových podstavců, opracování a napojení na přilehlé kce, vč. napojení na stávající svody) dle platné legislativy, včetně revize</t>
  </si>
  <si>
    <t>402622472</t>
  </si>
  <si>
    <t>762</t>
  </si>
  <si>
    <t>Konstrukce tesařské</t>
  </si>
  <si>
    <t>53</t>
  </si>
  <si>
    <t>7624R1</t>
  </si>
  <si>
    <t>D+M obložení voděodolnou překližkou tl. 24 mm včetně kotvení a seříznutí dle dokumentace, vč. podložení, vč. vyvrtání otvorů pro prostupy</t>
  </si>
  <si>
    <t>611871527</t>
  </si>
  <si>
    <t>54</t>
  </si>
  <si>
    <t>7624R2</t>
  </si>
  <si>
    <t xml:space="preserve">D+M Voděodolná překližka tl. 20 mm, š. 245 a 255 mm včetně kotvení, vč. podložení zbroušeným XPS do spádu š.160 mm a 170 mm dle dokumentace </t>
  </si>
  <si>
    <t>981127263</t>
  </si>
  <si>
    <t>67</t>
  </si>
  <si>
    <t>998762202</t>
  </si>
  <si>
    <t>Přesun hmot procentní pro kce tesařské v objektech v do 12 m</t>
  </si>
  <si>
    <t>1949234554</t>
  </si>
  <si>
    <t>764</t>
  </si>
  <si>
    <t>Konstrukce klempířské</t>
  </si>
  <si>
    <t>764002841</t>
  </si>
  <si>
    <t>Demontáž oplechování horních ploch zdí a nadezdívek do suti</t>
  </si>
  <si>
    <t>-172894222</t>
  </si>
  <si>
    <t>Atika vč. příponek</t>
  </si>
  <si>
    <t>47,2</t>
  </si>
  <si>
    <t>Příponka</t>
  </si>
  <si>
    <t>17,2</t>
  </si>
  <si>
    <t>17</t>
  </si>
  <si>
    <t>764002851</t>
  </si>
  <si>
    <t>Demontáž oplechování parapetů do suti</t>
  </si>
  <si>
    <t>131256944</t>
  </si>
  <si>
    <t>9,8+6,75</t>
  </si>
  <si>
    <t>18</t>
  </si>
  <si>
    <t>764002871</t>
  </si>
  <si>
    <t>Demontáž lemování zdí do suti</t>
  </si>
  <si>
    <t>-543412030</t>
  </si>
  <si>
    <t>Přítlačná lišta</t>
  </si>
  <si>
    <t>45</t>
  </si>
  <si>
    <t>764011443</t>
  </si>
  <si>
    <t>Podkladní plech z PZ plechu pro hřebeny, nároží, úžlabí nebo okapové hrany tl. 1,0 mm rš 250 mm</t>
  </si>
  <si>
    <t>-1865428327</t>
  </si>
  <si>
    <t>D+M</t>
  </si>
  <si>
    <t xml:space="preserve">Příponka z Pz plechu bez PÚ, tl. 1 mm, r.š. 250 mm </t>
  </si>
  <si>
    <t>vč. kotevních prvků dle dokumentace a podkladu</t>
  </si>
  <si>
    <t>K.03 - výměra dle výpisu klempířských prvků</t>
  </si>
  <si>
    <t>44</t>
  </si>
  <si>
    <t>76401162R1</t>
  </si>
  <si>
    <t>Dilatační připojovací lišta z Pz s povrchovou úpravou včetně tmelení rš 75 mm</t>
  </si>
  <si>
    <t>779102260</t>
  </si>
  <si>
    <t>Přítlačná lišta z Pz plechu lakovaného PES lak světle šedá RAL 7044, tl. 0,55 mm, r.š. 75 mm</t>
  </si>
  <si>
    <t>K.02 - výměra dle výpisu klempířských prvků</t>
  </si>
  <si>
    <t>42</t>
  </si>
  <si>
    <t>764214606</t>
  </si>
  <si>
    <t>Oplechování horních ploch a atik bez rohů z Pz s povrch úpravou mechanicky kotvené rš 500 mm</t>
  </si>
  <si>
    <t>-335621137</t>
  </si>
  <si>
    <t>Oplechování atiky z Pz plechu lakovaného PES lak světle šedá RAL 7044, tl. 0,8 mm, r.š. 500 mm vč. příponky z Pz plechu po 300 mm tl. 1,0, r.š. 130 mm</t>
  </si>
  <si>
    <t>K.01 - výměra dle výpisu klempířských prvků</t>
  </si>
  <si>
    <t>43</t>
  </si>
  <si>
    <t>764215646</t>
  </si>
  <si>
    <t>Příplatek za zvýšenou pracnost při oplechování rohů nadezdívek(atik)z Pz s povrch úprav rš přes400mm</t>
  </si>
  <si>
    <t>-1532445839</t>
  </si>
  <si>
    <t xml:space="preserve">K.01 </t>
  </si>
  <si>
    <t>7</t>
  </si>
  <si>
    <t>46</t>
  </si>
  <si>
    <t>76421664R1</t>
  </si>
  <si>
    <t>Oplechování rovných parapetů celoplošně lepené z Pz s povrchovou úpravou rš 520 mm, včetně podložení extrudovaným polystyrenem zbroušeným do spádu, vč. potažení lepidlem s armovací tkaninou, vč. těsnících pásek</t>
  </si>
  <si>
    <t>1011557053</t>
  </si>
  <si>
    <t xml:space="preserve">Oplechování parapetu z Pz plechu jednostranně lakovaného z výroby, tl. 0,55 mm, r.š. 520 mm </t>
  </si>
  <si>
    <t>vč. kotevních prvků, lepení, tmelení dle dokumentace a podkladu, vč. ukončení</t>
  </si>
  <si>
    <t>K.04 - výměra dle výpisu klempířských prvků</t>
  </si>
  <si>
    <t>9,8</t>
  </si>
  <si>
    <t>47</t>
  </si>
  <si>
    <t>76421664R2</t>
  </si>
  <si>
    <t>Oplechování rovných parapetů celoplošně lepené z Pz s povrchovou úpravou rš 625 mm, včetně podložení extrudovaným polystyrenem zbroušeným do spádu, vč. potažení lepidlem s armovací tkaninou, vč. těsnících pásek</t>
  </si>
  <si>
    <t>802317639</t>
  </si>
  <si>
    <t xml:space="preserve">Oplechování parapetu z Pz plechu jednostranně lakovaného z výroby, tl. 0,55 mm, r.š. 625 mm </t>
  </si>
  <si>
    <t>K.05 - výměra dle výpisu klempířských prvků</t>
  </si>
  <si>
    <t>68</t>
  </si>
  <si>
    <t>998764202</t>
  </si>
  <si>
    <t>Přesun hmot procentní pro konstrukce klempířské v objektech v do 12 m</t>
  </si>
  <si>
    <t>-1651336557</t>
  </si>
  <si>
    <t>VRN</t>
  </si>
  <si>
    <t>Vedlejší rozpočtové náklady</t>
  </si>
  <si>
    <t>VRN3</t>
  </si>
  <si>
    <t>Zařízení staveniště</t>
  </si>
  <si>
    <t>030001R1</t>
  </si>
  <si>
    <t>Zařízení staveniště - zajištění ochrany proti pádu při práci ve výškách -  lešení fasádní - montáž, pronájem, demontáž případně jiné zajištění v místě bez lešení dle platných předpisů</t>
  </si>
  <si>
    <t>1024</t>
  </si>
  <si>
    <t>-1065931755</t>
  </si>
  <si>
    <t>030001R3</t>
  </si>
  <si>
    <t>Zařízení staveniště - stavební výtah - montáž, demontáž, pronájem</t>
  </si>
  <si>
    <t>-923815084</t>
  </si>
  <si>
    <t>030001R4</t>
  </si>
  <si>
    <t>Zařízení staveniště - shoz suti - montáž, demontáž, pronájem</t>
  </si>
  <si>
    <t>230840674</t>
  </si>
  <si>
    <t>030001R5</t>
  </si>
  <si>
    <t>Zařízení staveniště - ostatní (ochranné konstrukce, zajištění BOZP, zázemí, opatření pro zajištění etapizace výstavby a další ochrany proti zatečení a další ZS jiinde neuvedené potřebné pro realizaci procesů uvedených v tomto rozpočtu)</t>
  </si>
  <si>
    <t>-94920264</t>
  </si>
  <si>
    <t>VRN4</t>
  </si>
  <si>
    <t>Inženýrská činnost</t>
  </si>
  <si>
    <t>0430020R1</t>
  </si>
  <si>
    <t>Zkoušky a ostatní měření - výtažné zkoušky</t>
  </si>
  <si>
    <t>-1704265645</t>
  </si>
  <si>
    <t>VRN6</t>
  </si>
  <si>
    <t>Územní vlivy</t>
  </si>
  <si>
    <t>62</t>
  </si>
  <si>
    <t>065002000</t>
  </si>
  <si>
    <t>Mimostaveništní doprava materiálů</t>
  </si>
  <si>
    <t>1225467979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</si>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</sst>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31" fillId="3" borderId="0" xfId="1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2" fillId="7" borderId="0" xfId="0" applyFont="1" applyFill="1" applyBorder="1" applyAlignment="1" applyProtection="1">
      <alignment horizontal="right"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 applyProtection="1">
      <alignment vertical="center"/>
      <protection locked="0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4" fontId="33" fillId="0" borderId="16" xfId="0" applyNumberFormat="1" applyFont="1" applyBorder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0" fontId="38" fillId="0" borderId="28" xfId="0" applyFont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4" fontId="1" fillId="0" borderId="24" xfId="0" applyNumberFormat="1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7</v>
      </c>
      <c r="BV1" s="23" t="s">
        <v>8</v>
      </c>
    </row>
    <row r="2" spans="1:74" ht="36.950000000000003" customHeight="1">
      <c r="AR2" s="359" t="s">
        <v>9</v>
      </c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F2" s="360"/>
      <c r="BG2" s="360"/>
      <c r="BS2" s="24" t="s">
        <v>10</v>
      </c>
      <c r="BT2" s="24" t="s">
        <v>11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10</v>
      </c>
      <c r="BT3" s="24" t="s">
        <v>12</v>
      </c>
    </row>
    <row r="4" spans="1:74" ht="36.950000000000003" customHeight="1">
      <c r="B4" s="28"/>
      <c r="C4" s="29"/>
      <c r="D4" s="30" t="s">
        <v>13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14</v>
      </c>
      <c r="BG4" s="33" t="s">
        <v>15</v>
      </c>
      <c r="BS4" s="24" t="s">
        <v>16</v>
      </c>
    </row>
    <row r="5" spans="1:74" ht="14.45" customHeight="1">
      <c r="B5" s="28"/>
      <c r="C5" s="29"/>
      <c r="D5" s="34" t="s">
        <v>17</v>
      </c>
      <c r="E5" s="29"/>
      <c r="F5" s="29"/>
      <c r="G5" s="29"/>
      <c r="H5" s="29"/>
      <c r="I5" s="29"/>
      <c r="J5" s="29"/>
      <c r="K5" s="326" t="s">
        <v>18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9"/>
      <c r="AQ5" s="31"/>
      <c r="BG5" s="324" t="s">
        <v>19</v>
      </c>
      <c r="BS5" s="24" t="s">
        <v>10</v>
      </c>
    </row>
    <row r="6" spans="1:74" ht="36.950000000000003" customHeight="1">
      <c r="B6" s="28"/>
      <c r="C6" s="29"/>
      <c r="D6" s="36" t="s">
        <v>20</v>
      </c>
      <c r="E6" s="29"/>
      <c r="F6" s="29"/>
      <c r="G6" s="29"/>
      <c r="H6" s="29"/>
      <c r="I6" s="29"/>
      <c r="J6" s="29"/>
      <c r="K6" s="328" t="s">
        <v>21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9"/>
      <c r="AQ6" s="31"/>
      <c r="BG6" s="325"/>
      <c r="BS6" s="24" t="s">
        <v>10</v>
      </c>
    </row>
    <row r="7" spans="1:74" ht="14.45" customHeight="1">
      <c r="B7" s="28"/>
      <c r="C7" s="29"/>
      <c r="D7" s="37" t="s">
        <v>22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5</v>
      </c>
      <c r="AO7" s="29"/>
      <c r="AP7" s="29"/>
      <c r="AQ7" s="31"/>
      <c r="BG7" s="325"/>
      <c r="BS7" s="24" t="s">
        <v>10</v>
      </c>
    </row>
    <row r="8" spans="1:74" ht="14.45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G8" s="325"/>
      <c r="BS8" s="24" t="s">
        <v>10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G9" s="325"/>
      <c r="BS9" s="24" t="s">
        <v>10</v>
      </c>
    </row>
    <row r="10" spans="1:74" ht="14.45" customHeight="1">
      <c r="B10" s="28"/>
      <c r="C10" s="29"/>
      <c r="D10" s="37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29</v>
      </c>
      <c r="AL10" s="29"/>
      <c r="AM10" s="29"/>
      <c r="AN10" s="35" t="s">
        <v>5</v>
      </c>
      <c r="AO10" s="29"/>
      <c r="AP10" s="29"/>
      <c r="AQ10" s="31"/>
      <c r="BG10" s="325"/>
      <c r="BS10" s="24" t="s">
        <v>10</v>
      </c>
    </row>
    <row r="11" spans="1:74" ht="18.399999999999999" customHeight="1">
      <c r="B11" s="28"/>
      <c r="C11" s="29"/>
      <c r="D11" s="29"/>
      <c r="E11" s="35" t="s">
        <v>25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5</v>
      </c>
      <c r="AO11" s="29"/>
      <c r="AP11" s="29"/>
      <c r="AQ11" s="31"/>
      <c r="BG11" s="325"/>
      <c r="BS11" s="24" t="s">
        <v>10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G12" s="325"/>
      <c r="BS12" s="24" t="s">
        <v>10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29</v>
      </c>
      <c r="AL13" s="29"/>
      <c r="AM13" s="29"/>
      <c r="AN13" s="39" t="s">
        <v>32</v>
      </c>
      <c r="AO13" s="29"/>
      <c r="AP13" s="29"/>
      <c r="AQ13" s="31"/>
      <c r="BG13" s="325"/>
      <c r="BS13" s="24" t="s">
        <v>10</v>
      </c>
    </row>
    <row r="14" spans="1:74">
      <c r="B14" s="28"/>
      <c r="C14" s="29"/>
      <c r="D14" s="29"/>
      <c r="E14" s="329" t="s">
        <v>32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7" t="s">
        <v>30</v>
      </c>
      <c r="AL14" s="29"/>
      <c r="AM14" s="29"/>
      <c r="AN14" s="39" t="s">
        <v>32</v>
      </c>
      <c r="AO14" s="29"/>
      <c r="AP14" s="29"/>
      <c r="AQ14" s="31"/>
      <c r="BG14" s="325"/>
      <c r="BS14" s="24" t="s">
        <v>10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G15" s="325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29</v>
      </c>
      <c r="AL16" s="29"/>
      <c r="AM16" s="29"/>
      <c r="AN16" s="35" t="s">
        <v>5</v>
      </c>
      <c r="AO16" s="29"/>
      <c r="AP16" s="29"/>
      <c r="AQ16" s="31"/>
      <c r="BG16" s="325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5</v>
      </c>
      <c r="AO17" s="29"/>
      <c r="AP17" s="29"/>
      <c r="AQ17" s="31"/>
      <c r="BG17" s="325"/>
      <c r="BS17" s="24" t="s">
        <v>7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G18" s="325"/>
      <c r="BS18" s="24" t="s">
        <v>10</v>
      </c>
    </row>
    <row r="19" spans="2:71" ht="14.45" customHeight="1">
      <c r="B19" s="28"/>
      <c r="C19" s="29"/>
      <c r="D19" s="37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G19" s="325"/>
      <c r="BS19" s="24" t="s">
        <v>10</v>
      </c>
    </row>
    <row r="20" spans="2:71" ht="22.5" customHeight="1">
      <c r="B20" s="28"/>
      <c r="C20" s="29"/>
      <c r="D20" s="29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9"/>
      <c r="AP20" s="29"/>
      <c r="AQ20" s="31"/>
      <c r="BG20" s="325"/>
      <c r="BS20" s="24" t="s">
        <v>7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G21" s="325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G22" s="325"/>
    </row>
    <row r="23" spans="2:71" s="1" customFormat="1" ht="25.9" customHeight="1">
      <c r="B23" s="41"/>
      <c r="C23" s="42"/>
      <c r="D23" s="43" t="s">
        <v>36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32">
        <f>ROUND(AG51,2)</f>
        <v>0</v>
      </c>
      <c r="AL23" s="333"/>
      <c r="AM23" s="333"/>
      <c r="AN23" s="333"/>
      <c r="AO23" s="333"/>
      <c r="AP23" s="42"/>
      <c r="AQ23" s="45"/>
      <c r="BG23" s="325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G24" s="325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34" t="s">
        <v>37</v>
      </c>
      <c r="M25" s="334"/>
      <c r="N25" s="334"/>
      <c r="O25" s="334"/>
      <c r="P25" s="42"/>
      <c r="Q25" s="42"/>
      <c r="R25" s="42"/>
      <c r="S25" s="42"/>
      <c r="T25" s="42"/>
      <c r="U25" s="42"/>
      <c r="V25" s="42"/>
      <c r="W25" s="334" t="s">
        <v>38</v>
      </c>
      <c r="X25" s="334"/>
      <c r="Y25" s="334"/>
      <c r="Z25" s="334"/>
      <c r="AA25" s="334"/>
      <c r="AB25" s="334"/>
      <c r="AC25" s="334"/>
      <c r="AD25" s="334"/>
      <c r="AE25" s="334"/>
      <c r="AF25" s="42"/>
      <c r="AG25" s="42"/>
      <c r="AH25" s="42"/>
      <c r="AI25" s="42"/>
      <c r="AJ25" s="42"/>
      <c r="AK25" s="334" t="s">
        <v>39</v>
      </c>
      <c r="AL25" s="334"/>
      <c r="AM25" s="334"/>
      <c r="AN25" s="334"/>
      <c r="AO25" s="334"/>
      <c r="AP25" s="42"/>
      <c r="AQ25" s="45"/>
      <c r="BG25" s="325"/>
    </row>
    <row r="26" spans="2:71" s="2" customFormat="1" ht="14.45" customHeight="1">
      <c r="B26" s="47"/>
      <c r="C26" s="48"/>
      <c r="D26" s="49" t="s">
        <v>40</v>
      </c>
      <c r="E26" s="48"/>
      <c r="F26" s="49" t="s">
        <v>41</v>
      </c>
      <c r="G26" s="48"/>
      <c r="H26" s="48"/>
      <c r="I26" s="48"/>
      <c r="J26" s="48"/>
      <c r="K26" s="48"/>
      <c r="L26" s="335">
        <v>0.21</v>
      </c>
      <c r="M26" s="336"/>
      <c r="N26" s="336"/>
      <c r="O26" s="336"/>
      <c r="P26" s="48"/>
      <c r="Q26" s="48"/>
      <c r="R26" s="48"/>
      <c r="S26" s="48"/>
      <c r="T26" s="48"/>
      <c r="U26" s="48"/>
      <c r="V26" s="48"/>
      <c r="W26" s="337">
        <f>ROUND(BB51,2)</f>
        <v>0</v>
      </c>
      <c r="X26" s="336"/>
      <c r="Y26" s="336"/>
      <c r="Z26" s="336"/>
      <c r="AA26" s="336"/>
      <c r="AB26" s="336"/>
      <c r="AC26" s="336"/>
      <c r="AD26" s="336"/>
      <c r="AE26" s="336"/>
      <c r="AF26" s="48"/>
      <c r="AG26" s="48"/>
      <c r="AH26" s="48"/>
      <c r="AI26" s="48"/>
      <c r="AJ26" s="48"/>
      <c r="AK26" s="337">
        <f>ROUND(AX51,2)</f>
        <v>0</v>
      </c>
      <c r="AL26" s="336"/>
      <c r="AM26" s="336"/>
      <c r="AN26" s="336"/>
      <c r="AO26" s="336"/>
      <c r="AP26" s="48"/>
      <c r="AQ26" s="50"/>
      <c r="BG26" s="325"/>
    </row>
    <row r="27" spans="2:71" s="2" customFormat="1" ht="14.45" customHeight="1">
      <c r="B27" s="47"/>
      <c r="C27" s="48"/>
      <c r="D27" s="48"/>
      <c r="E27" s="48"/>
      <c r="F27" s="49" t="s">
        <v>42</v>
      </c>
      <c r="G27" s="48"/>
      <c r="H27" s="48"/>
      <c r="I27" s="48"/>
      <c r="J27" s="48"/>
      <c r="K27" s="48"/>
      <c r="L27" s="335">
        <v>0.15</v>
      </c>
      <c r="M27" s="336"/>
      <c r="N27" s="336"/>
      <c r="O27" s="336"/>
      <c r="P27" s="48"/>
      <c r="Q27" s="48"/>
      <c r="R27" s="48"/>
      <c r="S27" s="48"/>
      <c r="T27" s="48"/>
      <c r="U27" s="48"/>
      <c r="V27" s="48"/>
      <c r="W27" s="337">
        <f>ROUND(BC51,2)</f>
        <v>0</v>
      </c>
      <c r="X27" s="336"/>
      <c r="Y27" s="336"/>
      <c r="Z27" s="336"/>
      <c r="AA27" s="336"/>
      <c r="AB27" s="336"/>
      <c r="AC27" s="336"/>
      <c r="AD27" s="336"/>
      <c r="AE27" s="336"/>
      <c r="AF27" s="48"/>
      <c r="AG27" s="48"/>
      <c r="AH27" s="48"/>
      <c r="AI27" s="48"/>
      <c r="AJ27" s="48"/>
      <c r="AK27" s="337">
        <f>ROUND(AY51,2)</f>
        <v>0</v>
      </c>
      <c r="AL27" s="336"/>
      <c r="AM27" s="336"/>
      <c r="AN27" s="336"/>
      <c r="AO27" s="336"/>
      <c r="AP27" s="48"/>
      <c r="AQ27" s="50"/>
      <c r="BG27" s="325"/>
    </row>
    <row r="28" spans="2:71" s="2" customFormat="1" ht="14.45" hidden="1" customHeight="1">
      <c r="B28" s="47"/>
      <c r="C28" s="48"/>
      <c r="D28" s="48"/>
      <c r="E28" s="48"/>
      <c r="F28" s="49" t="s">
        <v>43</v>
      </c>
      <c r="G28" s="48"/>
      <c r="H28" s="48"/>
      <c r="I28" s="48"/>
      <c r="J28" s="48"/>
      <c r="K28" s="48"/>
      <c r="L28" s="335">
        <v>0.21</v>
      </c>
      <c r="M28" s="336"/>
      <c r="N28" s="336"/>
      <c r="O28" s="336"/>
      <c r="P28" s="48"/>
      <c r="Q28" s="48"/>
      <c r="R28" s="48"/>
      <c r="S28" s="48"/>
      <c r="T28" s="48"/>
      <c r="U28" s="48"/>
      <c r="V28" s="48"/>
      <c r="W28" s="337">
        <f>ROUND(BD51,2)</f>
        <v>0</v>
      </c>
      <c r="X28" s="336"/>
      <c r="Y28" s="336"/>
      <c r="Z28" s="336"/>
      <c r="AA28" s="336"/>
      <c r="AB28" s="336"/>
      <c r="AC28" s="336"/>
      <c r="AD28" s="336"/>
      <c r="AE28" s="336"/>
      <c r="AF28" s="48"/>
      <c r="AG28" s="48"/>
      <c r="AH28" s="48"/>
      <c r="AI28" s="48"/>
      <c r="AJ28" s="48"/>
      <c r="AK28" s="337">
        <v>0</v>
      </c>
      <c r="AL28" s="336"/>
      <c r="AM28" s="336"/>
      <c r="AN28" s="336"/>
      <c r="AO28" s="336"/>
      <c r="AP28" s="48"/>
      <c r="AQ28" s="50"/>
      <c r="BG28" s="325"/>
    </row>
    <row r="29" spans="2:71" s="2" customFormat="1" ht="14.45" hidden="1" customHeight="1">
      <c r="B29" s="47"/>
      <c r="C29" s="48"/>
      <c r="D29" s="48"/>
      <c r="E29" s="48"/>
      <c r="F29" s="49" t="s">
        <v>44</v>
      </c>
      <c r="G29" s="48"/>
      <c r="H29" s="48"/>
      <c r="I29" s="48"/>
      <c r="J29" s="48"/>
      <c r="K29" s="48"/>
      <c r="L29" s="335">
        <v>0.15</v>
      </c>
      <c r="M29" s="336"/>
      <c r="N29" s="336"/>
      <c r="O29" s="336"/>
      <c r="P29" s="48"/>
      <c r="Q29" s="48"/>
      <c r="R29" s="48"/>
      <c r="S29" s="48"/>
      <c r="T29" s="48"/>
      <c r="U29" s="48"/>
      <c r="V29" s="48"/>
      <c r="W29" s="337">
        <f>ROUND(BE51,2)</f>
        <v>0</v>
      </c>
      <c r="X29" s="336"/>
      <c r="Y29" s="336"/>
      <c r="Z29" s="336"/>
      <c r="AA29" s="336"/>
      <c r="AB29" s="336"/>
      <c r="AC29" s="336"/>
      <c r="AD29" s="336"/>
      <c r="AE29" s="336"/>
      <c r="AF29" s="48"/>
      <c r="AG29" s="48"/>
      <c r="AH29" s="48"/>
      <c r="AI29" s="48"/>
      <c r="AJ29" s="48"/>
      <c r="AK29" s="337">
        <v>0</v>
      </c>
      <c r="AL29" s="336"/>
      <c r="AM29" s="336"/>
      <c r="AN29" s="336"/>
      <c r="AO29" s="336"/>
      <c r="AP29" s="48"/>
      <c r="AQ29" s="50"/>
      <c r="BG29" s="325"/>
    </row>
    <row r="30" spans="2:71" s="2" customFormat="1" ht="14.45" hidden="1" customHeight="1">
      <c r="B30" s="47"/>
      <c r="C30" s="48"/>
      <c r="D30" s="48"/>
      <c r="E30" s="48"/>
      <c r="F30" s="49" t="s">
        <v>45</v>
      </c>
      <c r="G30" s="48"/>
      <c r="H30" s="48"/>
      <c r="I30" s="48"/>
      <c r="J30" s="48"/>
      <c r="K30" s="48"/>
      <c r="L30" s="335">
        <v>0</v>
      </c>
      <c r="M30" s="336"/>
      <c r="N30" s="336"/>
      <c r="O30" s="336"/>
      <c r="P30" s="48"/>
      <c r="Q30" s="48"/>
      <c r="R30" s="48"/>
      <c r="S30" s="48"/>
      <c r="T30" s="48"/>
      <c r="U30" s="48"/>
      <c r="V30" s="48"/>
      <c r="W30" s="337">
        <f>ROUND(BF51,2)</f>
        <v>0</v>
      </c>
      <c r="X30" s="336"/>
      <c r="Y30" s="336"/>
      <c r="Z30" s="336"/>
      <c r="AA30" s="336"/>
      <c r="AB30" s="336"/>
      <c r="AC30" s="336"/>
      <c r="AD30" s="336"/>
      <c r="AE30" s="336"/>
      <c r="AF30" s="48"/>
      <c r="AG30" s="48"/>
      <c r="AH30" s="48"/>
      <c r="AI30" s="48"/>
      <c r="AJ30" s="48"/>
      <c r="AK30" s="337">
        <v>0</v>
      </c>
      <c r="AL30" s="336"/>
      <c r="AM30" s="336"/>
      <c r="AN30" s="336"/>
      <c r="AO30" s="336"/>
      <c r="AP30" s="48"/>
      <c r="AQ30" s="50"/>
      <c r="BG30" s="325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G31" s="325"/>
    </row>
    <row r="32" spans="2:71" s="1" customFormat="1" ht="25.9" customHeight="1">
      <c r="B32" s="41"/>
      <c r="C32" s="51"/>
      <c r="D32" s="52" t="s">
        <v>46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47</v>
      </c>
      <c r="U32" s="53"/>
      <c r="V32" s="53"/>
      <c r="W32" s="53"/>
      <c r="X32" s="338" t="s">
        <v>48</v>
      </c>
      <c r="Y32" s="339"/>
      <c r="Z32" s="339"/>
      <c r="AA32" s="339"/>
      <c r="AB32" s="339"/>
      <c r="AC32" s="53"/>
      <c r="AD32" s="53"/>
      <c r="AE32" s="53"/>
      <c r="AF32" s="53"/>
      <c r="AG32" s="53"/>
      <c r="AH32" s="53"/>
      <c r="AI32" s="53"/>
      <c r="AJ32" s="53"/>
      <c r="AK32" s="340">
        <f>SUM(AK23:AK30)</f>
        <v>0</v>
      </c>
      <c r="AL32" s="339"/>
      <c r="AM32" s="339"/>
      <c r="AN32" s="339"/>
      <c r="AO32" s="341"/>
      <c r="AP32" s="51"/>
      <c r="AQ32" s="55"/>
      <c r="BG32" s="325"/>
    </row>
    <row r="33" spans="2:58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8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8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8" s="1" customFormat="1" ht="36.950000000000003" customHeight="1">
      <c r="B39" s="41"/>
      <c r="C39" s="61" t="s">
        <v>49</v>
      </c>
      <c r="AR39" s="41"/>
    </row>
    <row r="40" spans="2:58" s="1" customFormat="1" ht="6.95" customHeight="1">
      <c r="B40" s="41"/>
      <c r="AR40" s="41"/>
    </row>
    <row r="41" spans="2:58" s="3" customFormat="1" ht="14.45" customHeight="1">
      <c r="B41" s="62"/>
      <c r="C41" s="63" t="s">
        <v>17</v>
      </c>
      <c r="L41" s="3" t="str">
        <f>K5</f>
        <v>2018-09</v>
      </c>
      <c r="AR41" s="62"/>
    </row>
    <row r="42" spans="2:58" s="4" customFormat="1" ht="36.950000000000003" customHeight="1">
      <c r="B42" s="64"/>
      <c r="C42" s="65" t="s">
        <v>20</v>
      </c>
      <c r="L42" s="342" t="str">
        <f>K6</f>
        <v>SPŠ Dopravní Plzeň, Karlovarská 1210/99</v>
      </c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3"/>
      <c r="AK42" s="343"/>
      <c r="AL42" s="343"/>
      <c r="AM42" s="343"/>
      <c r="AN42" s="343"/>
      <c r="AO42" s="343"/>
      <c r="AR42" s="64"/>
    </row>
    <row r="43" spans="2:58" s="1" customFormat="1" ht="6.95" customHeight="1">
      <c r="B43" s="41"/>
      <c r="AR43" s="41"/>
    </row>
    <row r="44" spans="2:58" s="1" customFormat="1">
      <c r="B44" s="41"/>
      <c r="C44" s="63" t="s">
        <v>24</v>
      </c>
      <c r="L44" s="66" t="str">
        <f>IF(K8="","",K8)</f>
        <v xml:space="preserve"> </v>
      </c>
      <c r="AI44" s="63" t="s">
        <v>26</v>
      </c>
      <c r="AM44" s="344" t="str">
        <f>IF(AN8= "","",AN8)</f>
        <v>1. 9. 2018</v>
      </c>
      <c r="AN44" s="344"/>
      <c r="AR44" s="41"/>
    </row>
    <row r="45" spans="2:58" s="1" customFormat="1" ht="6.95" customHeight="1">
      <c r="B45" s="41"/>
      <c r="AR45" s="41"/>
    </row>
    <row r="46" spans="2:58" s="1" customFormat="1">
      <c r="B46" s="41"/>
      <c r="C46" s="63" t="s">
        <v>28</v>
      </c>
      <c r="L46" s="3" t="str">
        <f>IF(E11= "","",E11)</f>
        <v xml:space="preserve"> </v>
      </c>
      <c r="AI46" s="63" t="s">
        <v>33</v>
      </c>
      <c r="AM46" s="345" t="str">
        <f>IF(E17="","",E17)</f>
        <v xml:space="preserve">DEKPROJEKT s.r.o. </v>
      </c>
      <c r="AN46" s="345"/>
      <c r="AO46" s="345"/>
      <c r="AP46" s="345"/>
      <c r="AR46" s="41"/>
      <c r="AS46" s="346" t="s">
        <v>50</v>
      </c>
      <c r="AT46" s="34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8"/>
    </row>
    <row r="47" spans="2:58" s="1" customFormat="1">
      <c r="B47" s="41"/>
      <c r="C47" s="63" t="s">
        <v>31</v>
      </c>
      <c r="L47" s="3" t="str">
        <f>IF(E14= "Vyplň údaj","",E14)</f>
        <v/>
      </c>
      <c r="AR47" s="41"/>
      <c r="AS47" s="348"/>
      <c r="AT47" s="349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69"/>
    </row>
    <row r="48" spans="2:58" s="1" customFormat="1" ht="10.9" customHeight="1">
      <c r="B48" s="41"/>
      <c r="AR48" s="41"/>
      <c r="AS48" s="348"/>
      <c r="AT48" s="349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69"/>
    </row>
    <row r="49" spans="1:90" s="1" customFormat="1" ht="29.25" customHeight="1">
      <c r="B49" s="41"/>
      <c r="C49" s="350" t="s">
        <v>51</v>
      </c>
      <c r="D49" s="351"/>
      <c r="E49" s="351"/>
      <c r="F49" s="351"/>
      <c r="G49" s="351"/>
      <c r="H49" s="70"/>
      <c r="I49" s="352" t="s">
        <v>52</v>
      </c>
      <c r="J49" s="351"/>
      <c r="K49" s="351"/>
      <c r="L49" s="351"/>
      <c r="M49" s="351"/>
      <c r="N49" s="351"/>
      <c r="O49" s="351"/>
      <c r="P49" s="351"/>
      <c r="Q49" s="351"/>
      <c r="R49" s="351"/>
      <c r="S49" s="351"/>
      <c r="T49" s="351"/>
      <c r="U49" s="351"/>
      <c r="V49" s="351"/>
      <c r="W49" s="351"/>
      <c r="X49" s="351"/>
      <c r="Y49" s="351"/>
      <c r="Z49" s="351"/>
      <c r="AA49" s="351"/>
      <c r="AB49" s="351"/>
      <c r="AC49" s="351"/>
      <c r="AD49" s="351"/>
      <c r="AE49" s="351"/>
      <c r="AF49" s="351"/>
      <c r="AG49" s="353" t="s">
        <v>53</v>
      </c>
      <c r="AH49" s="351"/>
      <c r="AI49" s="351"/>
      <c r="AJ49" s="351"/>
      <c r="AK49" s="351"/>
      <c r="AL49" s="351"/>
      <c r="AM49" s="351"/>
      <c r="AN49" s="352" t="s">
        <v>54</v>
      </c>
      <c r="AO49" s="351"/>
      <c r="AP49" s="351"/>
      <c r="AQ49" s="71" t="s">
        <v>55</v>
      </c>
      <c r="AR49" s="41"/>
      <c r="AS49" s="72" t="s">
        <v>56</v>
      </c>
      <c r="AT49" s="73" t="s">
        <v>57</v>
      </c>
      <c r="AU49" s="73" t="s">
        <v>58</v>
      </c>
      <c r="AV49" s="73" t="s">
        <v>59</v>
      </c>
      <c r="AW49" s="73" t="s">
        <v>60</v>
      </c>
      <c r="AX49" s="73" t="s">
        <v>61</v>
      </c>
      <c r="AY49" s="73" t="s">
        <v>62</v>
      </c>
      <c r="AZ49" s="73" t="s">
        <v>63</v>
      </c>
      <c r="BA49" s="73" t="s">
        <v>64</v>
      </c>
      <c r="BB49" s="73" t="s">
        <v>65</v>
      </c>
      <c r="BC49" s="73" t="s">
        <v>66</v>
      </c>
      <c r="BD49" s="73" t="s">
        <v>67</v>
      </c>
      <c r="BE49" s="73" t="s">
        <v>68</v>
      </c>
      <c r="BF49" s="74" t="s">
        <v>69</v>
      </c>
    </row>
    <row r="50" spans="1:90" s="1" customFormat="1" ht="10.9" customHeight="1">
      <c r="B50" s="41"/>
      <c r="AR50" s="41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8"/>
    </row>
    <row r="51" spans="1:90" s="4" customFormat="1" ht="32.450000000000003" customHeight="1">
      <c r="B51" s="64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57">
        <f>ROUND(AG52,2)</f>
        <v>0</v>
      </c>
      <c r="AH51" s="357"/>
      <c r="AI51" s="357"/>
      <c r="AJ51" s="357"/>
      <c r="AK51" s="357"/>
      <c r="AL51" s="357"/>
      <c r="AM51" s="357"/>
      <c r="AN51" s="358">
        <f>SUM(AG51,AV51)</f>
        <v>0</v>
      </c>
      <c r="AO51" s="358"/>
      <c r="AP51" s="358"/>
      <c r="AQ51" s="78" t="s">
        <v>5</v>
      </c>
      <c r="AR51" s="64"/>
      <c r="AS51" s="79">
        <f>ROUND(AS52,2)</f>
        <v>0</v>
      </c>
      <c r="AT51" s="80">
        <f>ROUND(AT52,2)</f>
        <v>0</v>
      </c>
      <c r="AU51" s="81">
        <f>ROUND(AU52,2)</f>
        <v>0</v>
      </c>
      <c r="AV51" s="81">
        <f>ROUND(SUM(AX51:AY51),2)</f>
        <v>0</v>
      </c>
      <c r="AW51" s="82">
        <f>ROUND(AW52,5)</f>
        <v>0</v>
      </c>
      <c r="AX51" s="81">
        <f>ROUND(BB51*L26,2)</f>
        <v>0</v>
      </c>
      <c r="AY51" s="81">
        <f>ROUND(BC51*L27,2)</f>
        <v>0</v>
      </c>
      <c r="AZ51" s="81">
        <f>ROUND(BD51*L26,2)</f>
        <v>0</v>
      </c>
      <c r="BA51" s="81">
        <f>ROUND(BE51*L27,2)</f>
        <v>0</v>
      </c>
      <c r="BB51" s="81">
        <f>ROUND(BB52,2)</f>
        <v>0</v>
      </c>
      <c r="BC51" s="81">
        <f>ROUND(BC52,2)</f>
        <v>0</v>
      </c>
      <c r="BD51" s="81">
        <f>ROUND(BD52,2)</f>
        <v>0</v>
      </c>
      <c r="BE51" s="81">
        <f>ROUND(BE52,2)</f>
        <v>0</v>
      </c>
      <c r="BF51" s="83">
        <f>ROUND(BF52,2)</f>
        <v>0</v>
      </c>
      <c r="BS51" s="65" t="s">
        <v>71</v>
      </c>
      <c r="BT51" s="65" t="s">
        <v>72</v>
      </c>
      <c r="BV51" s="65" t="s">
        <v>73</v>
      </c>
      <c r="BW51" s="65" t="s">
        <v>8</v>
      </c>
      <c r="BX51" s="65" t="s">
        <v>74</v>
      </c>
      <c r="CL51" s="65" t="s">
        <v>5</v>
      </c>
    </row>
    <row r="52" spans="1:90" s="5" customFormat="1" ht="22.5" customHeight="1">
      <c r="A52" s="84" t="s">
        <v>75</v>
      </c>
      <c r="B52" s="85"/>
      <c r="C52" s="86"/>
      <c r="D52" s="356" t="s">
        <v>18</v>
      </c>
      <c r="E52" s="356"/>
      <c r="F52" s="356"/>
      <c r="G52" s="356"/>
      <c r="H52" s="356"/>
      <c r="I52" s="87"/>
      <c r="J52" s="356" t="s">
        <v>21</v>
      </c>
      <c r="K52" s="356"/>
      <c r="L52" s="356"/>
      <c r="M52" s="356"/>
      <c r="N52" s="356"/>
      <c r="O52" s="356"/>
      <c r="P52" s="356"/>
      <c r="Q52" s="356"/>
      <c r="R52" s="356"/>
      <c r="S52" s="356"/>
      <c r="T52" s="356"/>
      <c r="U52" s="356"/>
      <c r="V52" s="356"/>
      <c r="W52" s="356"/>
      <c r="X52" s="356"/>
      <c r="Y52" s="356"/>
      <c r="Z52" s="356"/>
      <c r="AA52" s="356"/>
      <c r="AB52" s="356"/>
      <c r="AC52" s="356"/>
      <c r="AD52" s="356"/>
      <c r="AE52" s="356"/>
      <c r="AF52" s="356"/>
      <c r="AG52" s="354">
        <f>'2018-09 - SPŠ Dopravní Pl...'!K27</f>
        <v>0</v>
      </c>
      <c r="AH52" s="355"/>
      <c r="AI52" s="355"/>
      <c r="AJ52" s="355"/>
      <c r="AK52" s="355"/>
      <c r="AL52" s="355"/>
      <c r="AM52" s="355"/>
      <c r="AN52" s="354">
        <f>SUM(AG52,AV52)</f>
        <v>0</v>
      </c>
      <c r="AO52" s="355"/>
      <c r="AP52" s="355"/>
      <c r="AQ52" s="88" t="s">
        <v>76</v>
      </c>
      <c r="AR52" s="85"/>
      <c r="AS52" s="89">
        <f>'2018-09 - SPŠ Dopravní Pl...'!K25</f>
        <v>0</v>
      </c>
      <c r="AT52" s="90">
        <f>'2018-09 - SPŠ Dopravní Pl...'!K26</f>
        <v>0</v>
      </c>
      <c r="AU52" s="90">
        <v>0</v>
      </c>
      <c r="AV52" s="90">
        <f>ROUND(SUM(AX52:AY52),2)</f>
        <v>0</v>
      </c>
      <c r="AW52" s="91">
        <f>'2018-09 - SPŠ Dopravní Pl...'!T89</f>
        <v>0</v>
      </c>
      <c r="AX52" s="90">
        <f>'2018-09 - SPŠ Dopravní Pl...'!K30</f>
        <v>0</v>
      </c>
      <c r="AY52" s="90">
        <f>'2018-09 - SPŠ Dopravní Pl...'!K31</f>
        <v>0</v>
      </c>
      <c r="AZ52" s="90">
        <f>'2018-09 - SPŠ Dopravní Pl...'!K32</f>
        <v>0</v>
      </c>
      <c r="BA52" s="90">
        <f>'2018-09 - SPŠ Dopravní Pl...'!K33</f>
        <v>0</v>
      </c>
      <c r="BB52" s="90">
        <f>'2018-09 - SPŠ Dopravní Pl...'!F30</f>
        <v>0</v>
      </c>
      <c r="BC52" s="90">
        <f>'2018-09 - SPŠ Dopravní Pl...'!F31</f>
        <v>0</v>
      </c>
      <c r="BD52" s="90">
        <f>'2018-09 - SPŠ Dopravní Pl...'!F32</f>
        <v>0</v>
      </c>
      <c r="BE52" s="90">
        <f>'2018-09 - SPŠ Dopravní Pl...'!F33</f>
        <v>0</v>
      </c>
      <c r="BF52" s="92">
        <f>'2018-09 - SPŠ Dopravní Pl...'!F34</f>
        <v>0</v>
      </c>
      <c r="BT52" s="93" t="s">
        <v>77</v>
      </c>
      <c r="BU52" s="93" t="s">
        <v>78</v>
      </c>
      <c r="BV52" s="93" t="s">
        <v>73</v>
      </c>
      <c r="BW52" s="93" t="s">
        <v>8</v>
      </c>
      <c r="BX52" s="93" t="s">
        <v>74</v>
      </c>
      <c r="CL52" s="93" t="s">
        <v>5</v>
      </c>
    </row>
    <row r="53" spans="1:90" s="1" customFormat="1" ht="30" customHeight="1">
      <c r="B53" s="41"/>
      <c r="AR53" s="41"/>
    </row>
    <row r="54" spans="1:90" s="1" customFormat="1" ht="6.95" customHeight="1">
      <c r="B54" s="56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41"/>
    </row>
  </sheetData>
  <mergeCells count="41">
    <mergeCell ref="AR2:BG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G5:BG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2018-09 - SPŠ Dopravní Pl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10" width="23.5" style="94" customWidth="1"/>
    <col min="11" max="11" width="23.5" customWidth="1"/>
    <col min="12" max="12" width="15.5" customWidth="1"/>
    <col min="14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5"/>
      <c r="C1" s="95"/>
      <c r="D1" s="96" t="s">
        <v>1</v>
      </c>
      <c r="E1" s="95"/>
      <c r="F1" s="97" t="s">
        <v>79</v>
      </c>
      <c r="G1" s="364" t="s">
        <v>80</v>
      </c>
      <c r="H1" s="364"/>
      <c r="I1" s="98"/>
      <c r="J1" s="99" t="s">
        <v>81</v>
      </c>
      <c r="K1" s="96" t="s">
        <v>82</v>
      </c>
      <c r="L1" s="97" t="s">
        <v>83</v>
      </c>
      <c r="M1" s="97"/>
      <c r="N1" s="97"/>
      <c r="O1" s="97"/>
      <c r="P1" s="97"/>
      <c r="Q1" s="97"/>
      <c r="R1" s="97"/>
      <c r="S1" s="97"/>
      <c r="T1" s="9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M2" s="359" t="s">
        <v>9</v>
      </c>
      <c r="N2" s="360"/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0"/>
      <c r="Z2" s="360"/>
      <c r="AT2" s="24" t="s">
        <v>8</v>
      </c>
    </row>
    <row r="3" spans="1:70" ht="6.95" customHeight="1">
      <c r="B3" s="25"/>
      <c r="C3" s="26"/>
      <c r="D3" s="26"/>
      <c r="E3" s="26"/>
      <c r="F3" s="26"/>
      <c r="G3" s="26"/>
      <c r="H3" s="26"/>
      <c r="I3" s="100"/>
      <c r="J3" s="100"/>
      <c r="K3" s="26"/>
      <c r="L3" s="27"/>
      <c r="AT3" s="24" t="s">
        <v>84</v>
      </c>
    </row>
    <row r="4" spans="1:70" ht="36.950000000000003" customHeight="1">
      <c r="B4" s="28"/>
      <c r="C4" s="29"/>
      <c r="D4" s="30" t="s">
        <v>85</v>
      </c>
      <c r="E4" s="29"/>
      <c r="F4" s="29"/>
      <c r="G4" s="29"/>
      <c r="H4" s="29"/>
      <c r="I4" s="101"/>
      <c r="J4" s="101"/>
      <c r="K4" s="29"/>
      <c r="L4" s="31"/>
      <c r="N4" s="32" t="s">
        <v>14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1"/>
      <c r="J5" s="101"/>
      <c r="K5" s="29"/>
      <c r="L5" s="31"/>
    </row>
    <row r="6" spans="1:70" s="1" customFormat="1">
      <c r="B6" s="41"/>
      <c r="C6" s="42"/>
      <c r="D6" s="37" t="s">
        <v>20</v>
      </c>
      <c r="E6" s="42"/>
      <c r="F6" s="42"/>
      <c r="G6" s="42"/>
      <c r="H6" s="42"/>
      <c r="I6" s="102"/>
      <c r="J6" s="102"/>
      <c r="K6" s="42"/>
      <c r="L6" s="45"/>
    </row>
    <row r="7" spans="1:70" s="1" customFormat="1" ht="36.950000000000003" customHeight="1">
      <c r="B7" s="41"/>
      <c r="C7" s="42"/>
      <c r="D7" s="42"/>
      <c r="E7" s="361" t="s">
        <v>21</v>
      </c>
      <c r="F7" s="362"/>
      <c r="G7" s="362"/>
      <c r="H7" s="362"/>
      <c r="I7" s="102"/>
      <c r="J7" s="102"/>
      <c r="K7" s="42"/>
      <c r="L7" s="45"/>
    </row>
    <row r="8" spans="1:70" s="1" customFormat="1" ht="13.5">
      <c r="B8" s="41"/>
      <c r="C8" s="42"/>
      <c r="D8" s="42"/>
      <c r="E8" s="42"/>
      <c r="F8" s="42"/>
      <c r="G8" s="42"/>
      <c r="H8" s="42"/>
      <c r="I8" s="102"/>
      <c r="J8" s="102"/>
      <c r="K8" s="42"/>
      <c r="L8" s="45"/>
    </row>
    <row r="9" spans="1:70" s="1" customFormat="1" ht="14.45" customHeight="1">
      <c r="B9" s="41"/>
      <c r="C9" s="42"/>
      <c r="D9" s="37" t="s">
        <v>22</v>
      </c>
      <c r="E9" s="42"/>
      <c r="F9" s="35" t="s">
        <v>5</v>
      </c>
      <c r="G9" s="42"/>
      <c r="H9" s="42"/>
      <c r="I9" s="103" t="s">
        <v>23</v>
      </c>
      <c r="J9" s="104" t="s">
        <v>5</v>
      </c>
      <c r="K9" s="42"/>
      <c r="L9" s="45"/>
    </row>
    <row r="10" spans="1:70" s="1" customFormat="1" ht="14.45" customHeight="1">
      <c r="B10" s="41"/>
      <c r="C10" s="42"/>
      <c r="D10" s="37" t="s">
        <v>24</v>
      </c>
      <c r="E10" s="42"/>
      <c r="F10" s="35" t="s">
        <v>25</v>
      </c>
      <c r="G10" s="42"/>
      <c r="H10" s="42"/>
      <c r="I10" s="103" t="s">
        <v>26</v>
      </c>
      <c r="J10" s="105" t="str">
        <f>'Rekapitulace stavby'!AN8</f>
        <v>1. 9. 2018</v>
      </c>
      <c r="K10" s="42"/>
      <c r="L10" s="45"/>
    </row>
    <row r="11" spans="1:70" s="1" customFormat="1" ht="10.9" customHeight="1">
      <c r="B11" s="41"/>
      <c r="C11" s="42"/>
      <c r="D11" s="42"/>
      <c r="E11" s="42"/>
      <c r="F11" s="42"/>
      <c r="G11" s="42"/>
      <c r="H11" s="42"/>
      <c r="I11" s="102"/>
      <c r="J11" s="102"/>
      <c r="K11" s="42"/>
      <c r="L11" s="45"/>
    </row>
    <row r="12" spans="1:70" s="1" customFormat="1" ht="14.45" customHeight="1">
      <c r="B12" s="41"/>
      <c r="C12" s="42"/>
      <c r="D12" s="37" t="s">
        <v>28</v>
      </c>
      <c r="E12" s="42"/>
      <c r="F12" s="42"/>
      <c r="G12" s="42"/>
      <c r="H12" s="42"/>
      <c r="I12" s="103" t="s">
        <v>29</v>
      </c>
      <c r="J12" s="104" t="str">
        <f>IF('Rekapitulace stavby'!AN10="","",'Rekapitulace stavby'!AN10)</f>
        <v/>
      </c>
      <c r="K12" s="42"/>
      <c r="L12" s="45"/>
    </row>
    <row r="13" spans="1:70" s="1" customFormat="1" ht="18" customHeight="1">
      <c r="B13" s="41"/>
      <c r="C13" s="42"/>
      <c r="D13" s="42"/>
      <c r="E13" s="35" t="str">
        <f>IF('Rekapitulace stavby'!E11="","",'Rekapitulace stavby'!E11)</f>
        <v xml:space="preserve"> </v>
      </c>
      <c r="F13" s="42"/>
      <c r="G13" s="42"/>
      <c r="H13" s="42"/>
      <c r="I13" s="103" t="s">
        <v>30</v>
      </c>
      <c r="J13" s="104" t="str">
        <f>IF('Rekapitulace stavby'!AN11="","",'Rekapitulace stavby'!AN11)</f>
        <v/>
      </c>
      <c r="K13" s="42"/>
      <c r="L13" s="45"/>
    </row>
    <row r="14" spans="1:70" s="1" customFormat="1" ht="6.95" customHeight="1">
      <c r="B14" s="41"/>
      <c r="C14" s="42"/>
      <c r="D14" s="42"/>
      <c r="E14" s="42"/>
      <c r="F14" s="42"/>
      <c r="G14" s="42"/>
      <c r="H14" s="42"/>
      <c r="I14" s="102"/>
      <c r="J14" s="102"/>
      <c r="K14" s="42"/>
      <c r="L14" s="45"/>
    </row>
    <row r="15" spans="1:70" s="1" customFormat="1" ht="14.45" customHeight="1">
      <c r="B15" s="41"/>
      <c r="C15" s="42"/>
      <c r="D15" s="37" t="s">
        <v>31</v>
      </c>
      <c r="E15" s="42"/>
      <c r="F15" s="42"/>
      <c r="G15" s="42"/>
      <c r="H15" s="42"/>
      <c r="I15" s="103" t="s">
        <v>29</v>
      </c>
      <c r="J15" s="104" t="str">
        <f>IF('Rekapitulace stavby'!AN13="Vyplň údaj","",IF('Rekapitulace stavby'!AN13="","",'Rekapitulace stavby'!AN13))</f>
        <v/>
      </c>
      <c r="K15" s="42"/>
      <c r="L15" s="45"/>
    </row>
    <row r="16" spans="1:70" s="1" customFormat="1" ht="18" customHeight="1">
      <c r="B16" s="41"/>
      <c r="C16" s="42"/>
      <c r="D16" s="42"/>
      <c r="E16" s="35" t="str">
        <f>IF('Rekapitulace stavby'!E14="Vyplň údaj","",IF('Rekapitulace stavby'!E14="","",'Rekapitulace stavby'!E14))</f>
        <v/>
      </c>
      <c r="F16" s="42"/>
      <c r="G16" s="42"/>
      <c r="H16" s="42"/>
      <c r="I16" s="103" t="s">
        <v>30</v>
      </c>
      <c r="J16" s="104" t="str">
        <f>IF('Rekapitulace stavby'!AN14="Vyplň údaj","",IF('Rekapitulace stavby'!AN14="","",'Rekapitulace stavby'!AN14))</f>
        <v/>
      </c>
      <c r="K16" s="42"/>
      <c r="L16" s="45"/>
    </row>
    <row r="17" spans="2:12" s="1" customFormat="1" ht="6.95" customHeight="1">
      <c r="B17" s="41"/>
      <c r="C17" s="42"/>
      <c r="D17" s="42"/>
      <c r="E17" s="42"/>
      <c r="F17" s="42"/>
      <c r="G17" s="42"/>
      <c r="H17" s="42"/>
      <c r="I17" s="102"/>
      <c r="J17" s="102"/>
      <c r="K17" s="42"/>
      <c r="L17" s="45"/>
    </row>
    <row r="18" spans="2:12" s="1" customFormat="1" ht="14.45" customHeight="1">
      <c r="B18" s="41"/>
      <c r="C18" s="42"/>
      <c r="D18" s="37" t="s">
        <v>33</v>
      </c>
      <c r="E18" s="42"/>
      <c r="F18" s="42"/>
      <c r="G18" s="42"/>
      <c r="H18" s="42"/>
      <c r="I18" s="103" t="s">
        <v>29</v>
      </c>
      <c r="J18" s="104" t="s">
        <v>5</v>
      </c>
      <c r="K18" s="42"/>
      <c r="L18" s="45"/>
    </row>
    <row r="19" spans="2:12" s="1" customFormat="1" ht="18" customHeight="1">
      <c r="B19" s="41"/>
      <c r="C19" s="42"/>
      <c r="D19" s="42"/>
      <c r="E19" s="35" t="s">
        <v>34</v>
      </c>
      <c r="F19" s="42"/>
      <c r="G19" s="42"/>
      <c r="H19" s="42"/>
      <c r="I19" s="103" t="s">
        <v>30</v>
      </c>
      <c r="J19" s="104" t="s">
        <v>5</v>
      </c>
      <c r="K19" s="42"/>
      <c r="L19" s="45"/>
    </row>
    <row r="20" spans="2:12" s="1" customFormat="1" ht="6.95" customHeight="1">
      <c r="B20" s="41"/>
      <c r="C20" s="42"/>
      <c r="D20" s="42"/>
      <c r="E20" s="42"/>
      <c r="F20" s="42"/>
      <c r="G20" s="42"/>
      <c r="H20" s="42"/>
      <c r="I20" s="102"/>
      <c r="J20" s="102"/>
      <c r="K20" s="42"/>
      <c r="L20" s="45"/>
    </row>
    <row r="21" spans="2:12" s="1" customFormat="1" ht="14.45" customHeight="1">
      <c r="B21" s="41"/>
      <c r="C21" s="42"/>
      <c r="D21" s="37" t="s">
        <v>35</v>
      </c>
      <c r="E21" s="42"/>
      <c r="F21" s="42"/>
      <c r="G21" s="42"/>
      <c r="H21" s="42"/>
      <c r="I21" s="102"/>
      <c r="J21" s="102"/>
      <c r="K21" s="42"/>
      <c r="L21" s="45"/>
    </row>
    <row r="22" spans="2:12" s="6" customFormat="1" ht="22.5" customHeight="1">
      <c r="B22" s="106"/>
      <c r="C22" s="107"/>
      <c r="D22" s="107"/>
      <c r="E22" s="331" t="s">
        <v>5</v>
      </c>
      <c r="F22" s="331"/>
      <c r="G22" s="331"/>
      <c r="H22" s="331"/>
      <c r="I22" s="108"/>
      <c r="J22" s="108"/>
      <c r="K22" s="107"/>
      <c r="L22" s="109"/>
    </row>
    <row r="23" spans="2:12" s="1" customFormat="1" ht="6.95" customHeight="1">
      <c r="B23" s="41"/>
      <c r="C23" s="42"/>
      <c r="D23" s="42"/>
      <c r="E23" s="42"/>
      <c r="F23" s="42"/>
      <c r="G23" s="42"/>
      <c r="H23" s="42"/>
      <c r="I23" s="102"/>
      <c r="J23" s="102"/>
      <c r="K23" s="42"/>
      <c r="L23" s="45"/>
    </row>
    <row r="24" spans="2:12" s="1" customFormat="1" ht="6.95" customHeight="1">
      <c r="B24" s="41"/>
      <c r="C24" s="42"/>
      <c r="D24" s="67"/>
      <c r="E24" s="67"/>
      <c r="F24" s="67"/>
      <c r="G24" s="67"/>
      <c r="H24" s="67"/>
      <c r="I24" s="110"/>
      <c r="J24" s="110"/>
      <c r="K24" s="67"/>
      <c r="L24" s="111"/>
    </row>
    <row r="25" spans="2:12" s="1" customFormat="1">
      <c r="B25" s="41"/>
      <c r="C25" s="42"/>
      <c r="D25" s="42"/>
      <c r="E25" s="37" t="s">
        <v>86</v>
      </c>
      <c r="F25" s="42"/>
      <c r="G25" s="42"/>
      <c r="H25" s="42"/>
      <c r="I25" s="102"/>
      <c r="J25" s="102"/>
      <c r="K25" s="112">
        <f>I54</f>
        <v>0</v>
      </c>
      <c r="L25" s="45"/>
    </row>
    <row r="26" spans="2:12" s="1" customFormat="1">
      <c r="B26" s="41"/>
      <c r="C26" s="42"/>
      <c r="D26" s="42"/>
      <c r="E26" s="37" t="s">
        <v>87</v>
      </c>
      <c r="F26" s="42"/>
      <c r="G26" s="42"/>
      <c r="H26" s="42"/>
      <c r="I26" s="102"/>
      <c r="J26" s="102"/>
      <c r="K26" s="112">
        <f>J54</f>
        <v>0</v>
      </c>
      <c r="L26" s="45"/>
    </row>
    <row r="27" spans="2:12" s="1" customFormat="1" ht="25.35" customHeight="1">
      <c r="B27" s="41"/>
      <c r="C27" s="42"/>
      <c r="D27" s="113" t="s">
        <v>36</v>
      </c>
      <c r="E27" s="42"/>
      <c r="F27" s="42"/>
      <c r="G27" s="42"/>
      <c r="H27" s="42"/>
      <c r="I27" s="102"/>
      <c r="J27" s="102"/>
      <c r="K27" s="114">
        <f>ROUND(K89,2)</f>
        <v>0</v>
      </c>
      <c r="L27" s="45"/>
    </row>
    <row r="28" spans="2:12" s="1" customFormat="1" ht="6.95" customHeight="1">
      <c r="B28" s="41"/>
      <c r="C28" s="42"/>
      <c r="D28" s="67"/>
      <c r="E28" s="67"/>
      <c r="F28" s="67"/>
      <c r="G28" s="67"/>
      <c r="H28" s="67"/>
      <c r="I28" s="110"/>
      <c r="J28" s="110"/>
      <c r="K28" s="67"/>
      <c r="L28" s="111"/>
    </row>
    <row r="29" spans="2:12" s="1" customFormat="1" ht="14.45" customHeight="1">
      <c r="B29" s="41"/>
      <c r="C29" s="42"/>
      <c r="D29" s="42"/>
      <c r="E29" s="42"/>
      <c r="F29" s="46" t="s">
        <v>38</v>
      </c>
      <c r="G29" s="42"/>
      <c r="H29" s="42"/>
      <c r="I29" s="115" t="s">
        <v>37</v>
      </c>
      <c r="J29" s="102"/>
      <c r="K29" s="46" t="s">
        <v>39</v>
      </c>
      <c r="L29" s="45"/>
    </row>
    <row r="30" spans="2:12" s="1" customFormat="1" ht="14.45" customHeight="1">
      <c r="B30" s="41"/>
      <c r="C30" s="42"/>
      <c r="D30" s="49" t="s">
        <v>40</v>
      </c>
      <c r="E30" s="49" t="s">
        <v>41</v>
      </c>
      <c r="F30" s="116">
        <f>ROUND(SUM(BE89:BE547), 2)</f>
        <v>0</v>
      </c>
      <c r="G30" s="42"/>
      <c r="H30" s="42"/>
      <c r="I30" s="117">
        <v>0.21</v>
      </c>
      <c r="J30" s="102"/>
      <c r="K30" s="116">
        <f>ROUND(ROUND((SUM(BE89:BE547)), 2)*I30, 2)</f>
        <v>0</v>
      </c>
      <c r="L30" s="45"/>
    </row>
    <row r="31" spans="2:12" s="1" customFormat="1" ht="14.45" customHeight="1">
      <c r="B31" s="41"/>
      <c r="C31" s="42"/>
      <c r="D31" s="42"/>
      <c r="E31" s="49" t="s">
        <v>42</v>
      </c>
      <c r="F31" s="116">
        <f>ROUND(SUM(BF89:BF547), 2)</f>
        <v>0</v>
      </c>
      <c r="G31" s="42"/>
      <c r="H31" s="42"/>
      <c r="I31" s="117">
        <v>0.15</v>
      </c>
      <c r="J31" s="102"/>
      <c r="K31" s="116">
        <f>ROUND(ROUND((SUM(BF89:BF547)), 2)*I31, 2)</f>
        <v>0</v>
      </c>
      <c r="L31" s="45"/>
    </row>
    <row r="32" spans="2:12" s="1" customFormat="1" ht="14.45" hidden="1" customHeight="1">
      <c r="B32" s="41"/>
      <c r="C32" s="42"/>
      <c r="D32" s="42"/>
      <c r="E32" s="49" t="s">
        <v>43</v>
      </c>
      <c r="F32" s="116">
        <f>ROUND(SUM(BG89:BG547), 2)</f>
        <v>0</v>
      </c>
      <c r="G32" s="42"/>
      <c r="H32" s="42"/>
      <c r="I32" s="117">
        <v>0.21</v>
      </c>
      <c r="J32" s="102"/>
      <c r="K32" s="116">
        <v>0</v>
      </c>
      <c r="L32" s="45"/>
    </row>
    <row r="33" spans="2:12" s="1" customFormat="1" ht="14.45" hidden="1" customHeight="1">
      <c r="B33" s="41"/>
      <c r="C33" s="42"/>
      <c r="D33" s="42"/>
      <c r="E33" s="49" t="s">
        <v>44</v>
      </c>
      <c r="F33" s="116">
        <f>ROUND(SUM(BH89:BH547), 2)</f>
        <v>0</v>
      </c>
      <c r="G33" s="42"/>
      <c r="H33" s="42"/>
      <c r="I33" s="117">
        <v>0.15</v>
      </c>
      <c r="J33" s="102"/>
      <c r="K33" s="116">
        <v>0</v>
      </c>
      <c r="L33" s="45"/>
    </row>
    <row r="34" spans="2:12" s="1" customFormat="1" ht="14.45" hidden="1" customHeight="1">
      <c r="B34" s="41"/>
      <c r="C34" s="42"/>
      <c r="D34" s="42"/>
      <c r="E34" s="49" t="s">
        <v>45</v>
      </c>
      <c r="F34" s="116">
        <f>ROUND(SUM(BI89:BI547), 2)</f>
        <v>0</v>
      </c>
      <c r="G34" s="42"/>
      <c r="H34" s="42"/>
      <c r="I34" s="117">
        <v>0</v>
      </c>
      <c r="J34" s="102"/>
      <c r="K34" s="116">
        <v>0</v>
      </c>
      <c r="L34" s="45"/>
    </row>
    <row r="35" spans="2:12" s="1" customFormat="1" ht="6.95" customHeight="1">
      <c r="B35" s="41"/>
      <c r="C35" s="42"/>
      <c r="D35" s="42"/>
      <c r="E35" s="42"/>
      <c r="F35" s="42"/>
      <c r="G35" s="42"/>
      <c r="H35" s="42"/>
      <c r="I35" s="102"/>
      <c r="J35" s="102"/>
      <c r="K35" s="42"/>
      <c r="L35" s="45"/>
    </row>
    <row r="36" spans="2:12" s="1" customFormat="1" ht="25.35" customHeight="1">
      <c r="B36" s="41"/>
      <c r="C36" s="118"/>
      <c r="D36" s="119" t="s">
        <v>46</v>
      </c>
      <c r="E36" s="70"/>
      <c r="F36" s="70"/>
      <c r="G36" s="120" t="s">
        <v>47</v>
      </c>
      <c r="H36" s="121" t="s">
        <v>48</v>
      </c>
      <c r="I36" s="122"/>
      <c r="J36" s="122"/>
      <c r="K36" s="123">
        <f>SUM(K27:K34)</f>
        <v>0</v>
      </c>
      <c r="L36" s="124"/>
    </row>
    <row r="37" spans="2:12" s="1" customFormat="1" ht="14.45" customHeight="1">
      <c r="B37" s="56"/>
      <c r="C37" s="57"/>
      <c r="D37" s="57"/>
      <c r="E37" s="57"/>
      <c r="F37" s="57"/>
      <c r="G37" s="57"/>
      <c r="H37" s="57"/>
      <c r="I37" s="125"/>
      <c r="J37" s="125"/>
      <c r="K37" s="57"/>
      <c r="L37" s="58"/>
    </row>
    <row r="41" spans="2:12" s="1" customFormat="1" ht="6.95" customHeight="1">
      <c r="B41" s="59"/>
      <c r="C41" s="60"/>
      <c r="D41" s="60"/>
      <c r="E41" s="60"/>
      <c r="F41" s="60"/>
      <c r="G41" s="60"/>
      <c r="H41" s="60"/>
      <c r="I41" s="126"/>
      <c r="J41" s="126"/>
      <c r="K41" s="60"/>
      <c r="L41" s="127"/>
    </row>
    <row r="42" spans="2:12" s="1" customFormat="1" ht="36.950000000000003" customHeight="1">
      <c r="B42" s="41"/>
      <c r="C42" s="30" t="s">
        <v>88</v>
      </c>
      <c r="D42" s="42"/>
      <c r="E42" s="42"/>
      <c r="F42" s="42"/>
      <c r="G42" s="42"/>
      <c r="H42" s="42"/>
      <c r="I42" s="102"/>
      <c r="J42" s="102"/>
      <c r="K42" s="42"/>
      <c r="L42" s="45"/>
    </row>
    <row r="43" spans="2:12" s="1" customFormat="1" ht="6.95" customHeight="1">
      <c r="B43" s="41"/>
      <c r="C43" s="42"/>
      <c r="D43" s="42"/>
      <c r="E43" s="42"/>
      <c r="F43" s="42"/>
      <c r="G43" s="42"/>
      <c r="H43" s="42"/>
      <c r="I43" s="102"/>
      <c r="J43" s="102"/>
      <c r="K43" s="42"/>
      <c r="L43" s="45"/>
    </row>
    <row r="44" spans="2:12" s="1" customFormat="1" ht="14.45" customHeight="1">
      <c r="B44" s="41"/>
      <c r="C44" s="37" t="s">
        <v>20</v>
      </c>
      <c r="D44" s="42"/>
      <c r="E44" s="42"/>
      <c r="F44" s="42"/>
      <c r="G44" s="42"/>
      <c r="H44" s="42"/>
      <c r="I44" s="102"/>
      <c r="J44" s="102"/>
      <c r="K44" s="42"/>
      <c r="L44" s="45"/>
    </row>
    <row r="45" spans="2:12" s="1" customFormat="1" ht="23.25" customHeight="1">
      <c r="B45" s="41"/>
      <c r="C45" s="42"/>
      <c r="D45" s="42"/>
      <c r="E45" s="361" t="str">
        <f>E7</f>
        <v>SPŠ Dopravní Plzeň, Karlovarská 1210/99</v>
      </c>
      <c r="F45" s="362"/>
      <c r="G45" s="362"/>
      <c r="H45" s="362"/>
      <c r="I45" s="102"/>
      <c r="J45" s="102"/>
      <c r="K45" s="42"/>
      <c r="L45" s="45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102"/>
      <c r="J46" s="102"/>
      <c r="K46" s="42"/>
      <c r="L46" s="45"/>
    </row>
    <row r="47" spans="2:12" s="1" customFormat="1" ht="18" customHeight="1">
      <c r="B47" s="41"/>
      <c r="C47" s="37" t="s">
        <v>24</v>
      </c>
      <c r="D47" s="42"/>
      <c r="E47" s="42"/>
      <c r="F47" s="35" t="str">
        <f>F10</f>
        <v xml:space="preserve"> </v>
      </c>
      <c r="G47" s="42"/>
      <c r="H47" s="42"/>
      <c r="I47" s="103" t="s">
        <v>26</v>
      </c>
      <c r="J47" s="105" t="str">
        <f>IF(J10="","",J10)</f>
        <v>1. 9. 2018</v>
      </c>
      <c r="K47" s="42"/>
      <c r="L47" s="45"/>
    </row>
    <row r="48" spans="2:12" s="1" customFormat="1" ht="6.95" customHeight="1">
      <c r="B48" s="41"/>
      <c r="C48" s="42"/>
      <c r="D48" s="42"/>
      <c r="E48" s="42"/>
      <c r="F48" s="42"/>
      <c r="G48" s="42"/>
      <c r="H48" s="42"/>
      <c r="I48" s="102"/>
      <c r="J48" s="102"/>
      <c r="K48" s="42"/>
      <c r="L48" s="45"/>
    </row>
    <row r="49" spans="2:47" s="1" customFormat="1">
      <c r="B49" s="41"/>
      <c r="C49" s="37" t="s">
        <v>28</v>
      </c>
      <c r="D49" s="42"/>
      <c r="E49" s="42"/>
      <c r="F49" s="35" t="str">
        <f>E13</f>
        <v xml:space="preserve"> </v>
      </c>
      <c r="G49" s="42"/>
      <c r="H49" s="42"/>
      <c r="I49" s="103" t="s">
        <v>33</v>
      </c>
      <c r="J49" s="104" t="str">
        <f>E19</f>
        <v xml:space="preserve">DEKPROJEKT s.r.o. </v>
      </c>
      <c r="K49" s="42"/>
      <c r="L49" s="45"/>
    </row>
    <row r="50" spans="2:47" s="1" customFormat="1" ht="14.45" customHeight="1">
      <c r="B50" s="41"/>
      <c r="C50" s="37" t="s">
        <v>31</v>
      </c>
      <c r="D50" s="42"/>
      <c r="E50" s="42"/>
      <c r="F50" s="35" t="str">
        <f>IF(E16="","",E16)</f>
        <v/>
      </c>
      <c r="G50" s="42"/>
      <c r="H50" s="42"/>
      <c r="I50" s="102"/>
      <c r="J50" s="102"/>
      <c r="K50" s="42"/>
      <c r="L50" s="45"/>
    </row>
    <row r="51" spans="2:47" s="1" customFormat="1" ht="10.35" customHeight="1">
      <c r="B51" s="41"/>
      <c r="C51" s="42"/>
      <c r="D51" s="42"/>
      <c r="E51" s="42"/>
      <c r="F51" s="42"/>
      <c r="G51" s="42"/>
      <c r="H51" s="42"/>
      <c r="I51" s="102"/>
      <c r="J51" s="102"/>
      <c r="K51" s="42"/>
      <c r="L51" s="45"/>
    </row>
    <row r="52" spans="2:47" s="1" customFormat="1" ht="29.25" customHeight="1">
      <c r="B52" s="41"/>
      <c r="C52" s="128" t="s">
        <v>89</v>
      </c>
      <c r="D52" s="118"/>
      <c r="E52" s="118"/>
      <c r="F52" s="118"/>
      <c r="G52" s="118"/>
      <c r="H52" s="118"/>
      <c r="I52" s="129" t="s">
        <v>90</v>
      </c>
      <c r="J52" s="129" t="s">
        <v>91</v>
      </c>
      <c r="K52" s="130" t="s">
        <v>92</v>
      </c>
      <c r="L52" s="131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2"/>
      <c r="J53" s="102"/>
      <c r="K53" s="42"/>
      <c r="L53" s="45"/>
    </row>
    <row r="54" spans="2:47" s="1" customFormat="1" ht="29.25" customHeight="1">
      <c r="B54" s="41"/>
      <c r="C54" s="132" t="s">
        <v>93</v>
      </c>
      <c r="D54" s="42"/>
      <c r="E54" s="42"/>
      <c r="F54" s="42"/>
      <c r="G54" s="42"/>
      <c r="H54" s="42"/>
      <c r="I54" s="133">
        <f t="shared" ref="I54:J56" si="0">Q89</f>
        <v>0</v>
      </c>
      <c r="J54" s="133">
        <f t="shared" si="0"/>
        <v>0</v>
      </c>
      <c r="K54" s="114">
        <f>K89</f>
        <v>0</v>
      </c>
      <c r="L54" s="45"/>
      <c r="AU54" s="24" t="s">
        <v>94</v>
      </c>
    </row>
    <row r="55" spans="2:47" s="7" customFormat="1" ht="24.95" customHeight="1">
      <c r="B55" s="134"/>
      <c r="C55" s="135"/>
      <c r="D55" s="136" t="s">
        <v>95</v>
      </c>
      <c r="E55" s="137"/>
      <c r="F55" s="137"/>
      <c r="G55" s="137"/>
      <c r="H55" s="137"/>
      <c r="I55" s="138">
        <f t="shared" si="0"/>
        <v>0</v>
      </c>
      <c r="J55" s="138">
        <f t="shared" si="0"/>
        <v>0</v>
      </c>
      <c r="K55" s="139">
        <f>K90</f>
        <v>0</v>
      </c>
      <c r="L55" s="140"/>
    </row>
    <row r="56" spans="2:47" s="8" customFormat="1" ht="19.899999999999999" customHeight="1">
      <c r="B56" s="141"/>
      <c r="C56" s="142"/>
      <c r="D56" s="143" t="s">
        <v>96</v>
      </c>
      <c r="E56" s="144"/>
      <c r="F56" s="144"/>
      <c r="G56" s="144"/>
      <c r="H56" s="144"/>
      <c r="I56" s="145">
        <f t="shared" si="0"/>
        <v>0</v>
      </c>
      <c r="J56" s="145">
        <f t="shared" si="0"/>
        <v>0</v>
      </c>
      <c r="K56" s="146">
        <f>K91</f>
        <v>0</v>
      </c>
      <c r="L56" s="147"/>
    </row>
    <row r="57" spans="2:47" s="8" customFormat="1" ht="19.899999999999999" customHeight="1">
      <c r="B57" s="141"/>
      <c r="C57" s="142"/>
      <c r="D57" s="143" t="s">
        <v>97</v>
      </c>
      <c r="E57" s="144"/>
      <c r="F57" s="144"/>
      <c r="G57" s="144"/>
      <c r="H57" s="144"/>
      <c r="I57" s="145">
        <f>Q99</f>
        <v>0</v>
      </c>
      <c r="J57" s="145">
        <f>R99</f>
        <v>0</v>
      </c>
      <c r="K57" s="146">
        <f>K99</f>
        <v>0</v>
      </c>
      <c r="L57" s="147"/>
    </row>
    <row r="58" spans="2:47" s="8" customFormat="1" ht="19.899999999999999" customHeight="1">
      <c r="B58" s="141"/>
      <c r="C58" s="142"/>
      <c r="D58" s="143" t="s">
        <v>98</v>
      </c>
      <c r="E58" s="144"/>
      <c r="F58" s="144"/>
      <c r="G58" s="144"/>
      <c r="H58" s="144"/>
      <c r="I58" s="145">
        <f>Q110</f>
        <v>0</v>
      </c>
      <c r="J58" s="145">
        <f>R110</f>
        <v>0</v>
      </c>
      <c r="K58" s="146">
        <f>K110</f>
        <v>0</v>
      </c>
      <c r="L58" s="147"/>
    </row>
    <row r="59" spans="2:47" s="8" customFormat="1" ht="19.899999999999999" customHeight="1">
      <c r="B59" s="141"/>
      <c r="C59" s="142"/>
      <c r="D59" s="143" t="s">
        <v>99</v>
      </c>
      <c r="E59" s="144"/>
      <c r="F59" s="144"/>
      <c r="G59" s="144"/>
      <c r="H59" s="144"/>
      <c r="I59" s="145">
        <f>Q114</f>
        <v>0</v>
      </c>
      <c r="J59" s="145">
        <f>R114</f>
        <v>0</v>
      </c>
      <c r="K59" s="146">
        <f>K114</f>
        <v>0</v>
      </c>
      <c r="L59" s="147"/>
    </row>
    <row r="60" spans="2:47" s="7" customFormat="1" ht="24.95" customHeight="1">
      <c r="B60" s="134"/>
      <c r="C60" s="135"/>
      <c r="D60" s="136" t="s">
        <v>100</v>
      </c>
      <c r="E60" s="137"/>
      <c r="F60" s="137"/>
      <c r="G60" s="137"/>
      <c r="H60" s="137"/>
      <c r="I60" s="138">
        <f>Q116</f>
        <v>0</v>
      </c>
      <c r="J60" s="138">
        <f>R116</f>
        <v>0</v>
      </c>
      <c r="K60" s="139">
        <f>K116</f>
        <v>0</v>
      </c>
      <c r="L60" s="140"/>
    </row>
    <row r="61" spans="2:47" s="8" customFormat="1" ht="19.899999999999999" customHeight="1">
      <c r="B61" s="141"/>
      <c r="C61" s="142"/>
      <c r="D61" s="143" t="s">
        <v>101</v>
      </c>
      <c r="E61" s="144"/>
      <c r="F61" s="144"/>
      <c r="G61" s="144"/>
      <c r="H61" s="144"/>
      <c r="I61" s="145">
        <f>Q117</f>
        <v>0</v>
      </c>
      <c r="J61" s="145">
        <f>R117</f>
        <v>0</v>
      </c>
      <c r="K61" s="146">
        <f>K117</f>
        <v>0</v>
      </c>
      <c r="L61" s="147"/>
    </row>
    <row r="62" spans="2:47" s="8" customFormat="1" ht="19.899999999999999" customHeight="1">
      <c r="B62" s="141"/>
      <c r="C62" s="142"/>
      <c r="D62" s="143" t="s">
        <v>102</v>
      </c>
      <c r="E62" s="144"/>
      <c r="F62" s="144"/>
      <c r="G62" s="144"/>
      <c r="H62" s="144"/>
      <c r="I62" s="145">
        <f>Q153</f>
        <v>0</v>
      </c>
      <c r="J62" s="145">
        <f>R153</f>
        <v>0</v>
      </c>
      <c r="K62" s="146">
        <f>K153</f>
        <v>0</v>
      </c>
      <c r="L62" s="147"/>
    </row>
    <row r="63" spans="2:47" s="8" customFormat="1" ht="19.899999999999999" customHeight="1">
      <c r="B63" s="141"/>
      <c r="C63" s="142"/>
      <c r="D63" s="143" t="s">
        <v>103</v>
      </c>
      <c r="E63" s="144"/>
      <c r="F63" s="144"/>
      <c r="G63" s="144"/>
      <c r="H63" s="144"/>
      <c r="I63" s="145">
        <f>Q296</f>
        <v>0</v>
      </c>
      <c r="J63" s="145">
        <f>R296</f>
        <v>0</v>
      </c>
      <c r="K63" s="146">
        <f>K296</f>
        <v>0</v>
      </c>
      <c r="L63" s="147"/>
    </row>
    <row r="64" spans="2:47" s="8" customFormat="1" ht="19.899999999999999" customHeight="1">
      <c r="B64" s="141"/>
      <c r="C64" s="142"/>
      <c r="D64" s="143" t="s">
        <v>104</v>
      </c>
      <c r="E64" s="144"/>
      <c r="F64" s="144"/>
      <c r="G64" s="144"/>
      <c r="H64" s="144"/>
      <c r="I64" s="145">
        <f>Q453</f>
        <v>0</v>
      </c>
      <c r="J64" s="145">
        <f>R453</f>
        <v>0</v>
      </c>
      <c r="K64" s="146">
        <f>K453</f>
        <v>0</v>
      </c>
      <c r="L64" s="147"/>
    </row>
    <row r="65" spans="2:13" s="8" customFormat="1" ht="19.899999999999999" customHeight="1">
      <c r="B65" s="141"/>
      <c r="C65" s="142"/>
      <c r="D65" s="143" t="s">
        <v>105</v>
      </c>
      <c r="E65" s="144"/>
      <c r="F65" s="144"/>
      <c r="G65" s="144"/>
      <c r="H65" s="144"/>
      <c r="I65" s="145">
        <f>Q467</f>
        <v>0</v>
      </c>
      <c r="J65" s="145">
        <f>R467</f>
        <v>0</v>
      </c>
      <c r="K65" s="146">
        <f>K467</f>
        <v>0</v>
      </c>
      <c r="L65" s="147"/>
    </row>
    <row r="66" spans="2:13" s="8" customFormat="1" ht="19.899999999999999" customHeight="1">
      <c r="B66" s="141"/>
      <c r="C66" s="142"/>
      <c r="D66" s="143" t="s">
        <v>106</v>
      </c>
      <c r="E66" s="144"/>
      <c r="F66" s="144"/>
      <c r="G66" s="144"/>
      <c r="H66" s="144"/>
      <c r="I66" s="145">
        <f>Q469</f>
        <v>0</v>
      </c>
      <c r="J66" s="145">
        <f>R469</f>
        <v>0</v>
      </c>
      <c r="K66" s="146">
        <f>K469</f>
        <v>0</v>
      </c>
      <c r="L66" s="147"/>
    </row>
    <row r="67" spans="2:13" s="8" customFormat="1" ht="19.899999999999999" customHeight="1">
      <c r="B67" s="141"/>
      <c r="C67" s="142"/>
      <c r="D67" s="143" t="s">
        <v>107</v>
      </c>
      <c r="E67" s="144"/>
      <c r="F67" s="144"/>
      <c r="G67" s="144"/>
      <c r="H67" s="144"/>
      <c r="I67" s="145">
        <f>Q481</f>
        <v>0</v>
      </c>
      <c r="J67" s="145">
        <f>R481</f>
        <v>0</v>
      </c>
      <c r="K67" s="146">
        <f>K481</f>
        <v>0</v>
      </c>
      <c r="L67" s="147"/>
    </row>
    <row r="68" spans="2:13" s="7" customFormat="1" ht="24.95" customHeight="1">
      <c r="B68" s="134"/>
      <c r="C68" s="135"/>
      <c r="D68" s="136" t="s">
        <v>108</v>
      </c>
      <c r="E68" s="137"/>
      <c r="F68" s="137"/>
      <c r="G68" s="137"/>
      <c r="H68" s="137"/>
      <c r="I68" s="138">
        <f>Q538</f>
        <v>0</v>
      </c>
      <c r="J68" s="138">
        <f>R538</f>
        <v>0</v>
      </c>
      <c r="K68" s="139">
        <f>K538</f>
        <v>0</v>
      </c>
      <c r="L68" s="140"/>
    </row>
    <row r="69" spans="2:13" s="8" customFormat="1" ht="19.899999999999999" customHeight="1">
      <c r="B69" s="141"/>
      <c r="C69" s="142"/>
      <c r="D69" s="143" t="s">
        <v>109</v>
      </c>
      <c r="E69" s="144"/>
      <c r="F69" s="144"/>
      <c r="G69" s="144"/>
      <c r="H69" s="144"/>
      <c r="I69" s="145">
        <f>Q539</f>
        <v>0</v>
      </c>
      <c r="J69" s="145">
        <f>R539</f>
        <v>0</v>
      </c>
      <c r="K69" s="146">
        <f>K539</f>
        <v>0</v>
      </c>
      <c r="L69" s="147"/>
    </row>
    <row r="70" spans="2:13" s="8" customFormat="1" ht="19.899999999999999" customHeight="1">
      <c r="B70" s="141"/>
      <c r="C70" s="142"/>
      <c r="D70" s="143" t="s">
        <v>110</v>
      </c>
      <c r="E70" s="144"/>
      <c r="F70" s="144"/>
      <c r="G70" s="144"/>
      <c r="H70" s="144"/>
      <c r="I70" s="145">
        <f>Q544</f>
        <v>0</v>
      </c>
      <c r="J70" s="145">
        <f>R544</f>
        <v>0</v>
      </c>
      <c r="K70" s="146">
        <f>K544</f>
        <v>0</v>
      </c>
      <c r="L70" s="147"/>
    </row>
    <row r="71" spans="2:13" s="8" customFormat="1" ht="19.899999999999999" customHeight="1">
      <c r="B71" s="141"/>
      <c r="C71" s="142"/>
      <c r="D71" s="143" t="s">
        <v>111</v>
      </c>
      <c r="E71" s="144"/>
      <c r="F71" s="144"/>
      <c r="G71" s="144"/>
      <c r="H71" s="144"/>
      <c r="I71" s="145">
        <f>Q546</f>
        <v>0</v>
      </c>
      <c r="J71" s="145">
        <f>R546</f>
        <v>0</v>
      </c>
      <c r="K71" s="146">
        <f>K546</f>
        <v>0</v>
      </c>
      <c r="L71" s="147"/>
    </row>
    <row r="72" spans="2:13" s="1" customFormat="1" ht="21.75" customHeight="1">
      <c r="B72" s="41"/>
      <c r="C72" s="42"/>
      <c r="D72" s="42"/>
      <c r="E72" s="42"/>
      <c r="F72" s="42"/>
      <c r="G72" s="42"/>
      <c r="H72" s="42"/>
      <c r="I72" s="102"/>
      <c r="J72" s="102"/>
      <c r="K72" s="42"/>
      <c r="L72" s="45"/>
    </row>
    <row r="73" spans="2:13" s="1" customFormat="1" ht="6.95" customHeight="1">
      <c r="B73" s="56"/>
      <c r="C73" s="57"/>
      <c r="D73" s="57"/>
      <c r="E73" s="57"/>
      <c r="F73" s="57"/>
      <c r="G73" s="57"/>
      <c r="H73" s="57"/>
      <c r="I73" s="125"/>
      <c r="J73" s="125"/>
      <c r="K73" s="57"/>
      <c r="L73" s="58"/>
    </row>
    <row r="77" spans="2:13" s="1" customFormat="1" ht="6.95" customHeight="1">
      <c r="B77" s="59"/>
      <c r="C77" s="60"/>
      <c r="D77" s="60"/>
      <c r="E77" s="60"/>
      <c r="F77" s="60"/>
      <c r="G77" s="60"/>
      <c r="H77" s="60"/>
      <c r="I77" s="126"/>
      <c r="J77" s="126"/>
      <c r="K77" s="60"/>
      <c r="L77" s="60"/>
      <c r="M77" s="41"/>
    </row>
    <row r="78" spans="2:13" s="1" customFormat="1" ht="36.950000000000003" customHeight="1">
      <c r="B78" s="41"/>
      <c r="C78" s="61" t="s">
        <v>112</v>
      </c>
      <c r="M78" s="41"/>
    </row>
    <row r="79" spans="2:13" s="1" customFormat="1" ht="6.95" customHeight="1">
      <c r="B79" s="41"/>
      <c r="M79" s="41"/>
    </row>
    <row r="80" spans="2:13" s="1" customFormat="1" ht="14.45" customHeight="1">
      <c r="B80" s="41"/>
      <c r="C80" s="63" t="s">
        <v>20</v>
      </c>
      <c r="M80" s="41"/>
    </row>
    <row r="81" spans="2:65" s="1" customFormat="1" ht="23.25" customHeight="1">
      <c r="B81" s="41"/>
      <c r="E81" s="342" t="str">
        <f>E7</f>
        <v>SPŠ Dopravní Plzeň, Karlovarská 1210/99</v>
      </c>
      <c r="F81" s="363"/>
      <c r="G81" s="363"/>
      <c r="H81" s="363"/>
      <c r="M81" s="41"/>
    </row>
    <row r="82" spans="2:65" s="1" customFormat="1" ht="6.95" customHeight="1">
      <c r="B82" s="41"/>
      <c r="M82" s="41"/>
    </row>
    <row r="83" spans="2:65" s="1" customFormat="1" ht="18" customHeight="1">
      <c r="B83" s="41"/>
      <c r="C83" s="63" t="s">
        <v>24</v>
      </c>
      <c r="F83" s="148" t="str">
        <f>F10</f>
        <v xml:space="preserve"> </v>
      </c>
      <c r="I83" s="149" t="s">
        <v>26</v>
      </c>
      <c r="J83" s="150" t="str">
        <f>IF(J10="","",J10)</f>
        <v>1. 9. 2018</v>
      </c>
      <c r="M83" s="41"/>
    </row>
    <row r="84" spans="2:65" s="1" customFormat="1" ht="6.95" customHeight="1">
      <c r="B84" s="41"/>
      <c r="M84" s="41"/>
    </row>
    <row r="85" spans="2:65" s="1" customFormat="1">
      <c r="B85" s="41"/>
      <c r="C85" s="63" t="s">
        <v>28</v>
      </c>
      <c r="F85" s="148" t="str">
        <f>E13</f>
        <v xml:space="preserve"> </v>
      </c>
      <c r="I85" s="149" t="s">
        <v>33</v>
      </c>
      <c r="J85" s="151" t="str">
        <f>E19</f>
        <v xml:space="preserve">DEKPROJEKT s.r.o. </v>
      </c>
      <c r="M85" s="41"/>
    </row>
    <row r="86" spans="2:65" s="1" customFormat="1" ht="14.45" customHeight="1">
      <c r="B86" s="41"/>
      <c r="C86" s="63" t="s">
        <v>31</v>
      </c>
      <c r="F86" s="148" t="str">
        <f>IF(E16="","",E16)</f>
        <v/>
      </c>
      <c r="M86" s="41"/>
    </row>
    <row r="87" spans="2:65" s="1" customFormat="1" ht="10.35" customHeight="1">
      <c r="B87" s="41"/>
      <c r="M87" s="41"/>
    </row>
    <row r="88" spans="2:65" s="9" customFormat="1" ht="29.25" customHeight="1">
      <c r="B88" s="152"/>
      <c r="C88" s="153" t="s">
        <v>113</v>
      </c>
      <c r="D88" s="154" t="s">
        <v>55</v>
      </c>
      <c r="E88" s="154" t="s">
        <v>51</v>
      </c>
      <c r="F88" s="154" t="s">
        <v>114</v>
      </c>
      <c r="G88" s="154" t="s">
        <v>115</v>
      </c>
      <c r="H88" s="154" t="s">
        <v>116</v>
      </c>
      <c r="I88" s="155" t="s">
        <v>117</v>
      </c>
      <c r="J88" s="155" t="s">
        <v>118</v>
      </c>
      <c r="K88" s="154" t="s">
        <v>92</v>
      </c>
      <c r="L88" s="156" t="s">
        <v>119</v>
      </c>
      <c r="M88" s="152"/>
      <c r="N88" s="72" t="s">
        <v>120</v>
      </c>
      <c r="O88" s="73" t="s">
        <v>40</v>
      </c>
      <c r="P88" s="73" t="s">
        <v>121</v>
      </c>
      <c r="Q88" s="73" t="s">
        <v>122</v>
      </c>
      <c r="R88" s="73" t="s">
        <v>123</v>
      </c>
      <c r="S88" s="73" t="s">
        <v>124</v>
      </c>
      <c r="T88" s="73" t="s">
        <v>125</v>
      </c>
      <c r="U88" s="73" t="s">
        <v>126</v>
      </c>
      <c r="V88" s="73" t="s">
        <v>127</v>
      </c>
      <c r="W88" s="73" t="s">
        <v>128</v>
      </c>
      <c r="X88" s="74" t="s">
        <v>129</v>
      </c>
    </row>
    <row r="89" spans="2:65" s="1" customFormat="1" ht="29.25" customHeight="1">
      <c r="B89" s="41"/>
      <c r="C89" s="76" t="s">
        <v>93</v>
      </c>
      <c r="K89" s="157">
        <f>BK89</f>
        <v>0</v>
      </c>
      <c r="M89" s="41"/>
      <c r="N89" s="75"/>
      <c r="O89" s="67"/>
      <c r="P89" s="67"/>
      <c r="Q89" s="158">
        <f>Q90+Q116+Q538</f>
        <v>0</v>
      </c>
      <c r="R89" s="158">
        <f>R90+R116+R538</f>
        <v>0</v>
      </c>
      <c r="S89" s="67"/>
      <c r="T89" s="159">
        <f>T90+T116+T538</f>
        <v>0</v>
      </c>
      <c r="U89" s="67"/>
      <c r="V89" s="159">
        <f>V90+V116+V538</f>
        <v>15.713411420000002</v>
      </c>
      <c r="W89" s="67"/>
      <c r="X89" s="160">
        <f>X90+X116+X538</f>
        <v>57.177717500000007</v>
      </c>
      <c r="AT89" s="24" t="s">
        <v>71</v>
      </c>
      <c r="AU89" s="24" t="s">
        <v>94</v>
      </c>
      <c r="BK89" s="161">
        <f>BK90+BK116+BK538</f>
        <v>0</v>
      </c>
    </row>
    <row r="90" spans="2:65" s="10" customFormat="1" ht="37.35" customHeight="1">
      <c r="B90" s="162"/>
      <c r="D90" s="163" t="s">
        <v>71</v>
      </c>
      <c r="E90" s="164" t="s">
        <v>130</v>
      </c>
      <c r="F90" s="164" t="s">
        <v>131</v>
      </c>
      <c r="I90" s="165"/>
      <c r="J90" s="165"/>
      <c r="K90" s="166">
        <f>BK90</f>
        <v>0</v>
      </c>
      <c r="M90" s="162"/>
      <c r="N90" s="167"/>
      <c r="O90" s="168"/>
      <c r="P90" s="168"/>
      <c r="Q90" s="169">
        <f>Q91+Q99+Q110+Q114</f>
        <v>0</v>
      </c>
      <c r="R90" s="169">
        <f>R91+R99+R110+R114</f>
        <v>0</v>
      </c>
      <c r="S90" s="168"/>
      <c r="T90" s="170">
        <f>T91+T99+T110+T114</f>
        <v>0</v>
      </c>
      <c r="U90" s="168"/>
      <c r="V90" s="170">
        <f>V91+V99+V110+V114</f>
        <v>9.2977500000000006</v>
      </c>
      <c r="W90" s="168"/>
      <c r="X90" s="171">
        <f>X91+X99+X110+X114</f>
        <v>50.820000000000007</v>
      </c>
      <c r="AR90" s="163" t="s">
        <v>77</v>
      </c>
      <c r="AT90" s="172" t="s">
        <v>71</v>
      </c>
      <c r="AU90" s="172" t="s">
        <v>72</v>
      </c>
      <c r="AY90" s="163" t="s">
        <v>132</v>
      </c>
      <c r="BK90" s="173">
        <f>BK91+BK99+BK110+BK114</f>
        <v>0</v>
      </c>
    </row>
    <row r="91" spans="2:65" s="10" customFormat="1" ht="19.899999999999999" customHeight="1">
      <c r="B91" s="162"/>
      <c r="D91" s="174" t="s">
        <v>71</v>
      </c>
      <c r="E91" s="175" t="s">
        <v>133</v>
      </c>
      <c r="F91" s="175" t="s">
        <v>134</v>
      </c>
      <c r="I91" s="165"/>
      <c r="J91" s="165"/>
      <c r="K91" s="176">
        <f>BK91</f>
        <v>0</v>
      </c>
      <c r="M91" s="162"/>
      <c r="N91" s="167"/>
      <c r="O91" s="168"/>
      <c r="P91" s="168"/>
      <c r="Q91" s="169">
        <f>SUM(Q92:Q98)</f>
        <v>0</v>
      </c>
      <c r="R91" s="169">
        <f>SUM(R92:R98)</f>
        <v>0</v>
      </c>
      <c r="S91" s="168"/>
      <c r="T91" s="170">
        <f>SUM(T92:T98)</f>
        <v>0</v>
      </c>
      <c r="U91" s="168"/>
      <c r="V91" s="170">
        <f>SUM(V92:V98)</f>
        <v>9.2977500000000006</v>
      </c>
      <c r="W91" s="168"/>
      <c r="X91" s="171">
        <f>SUM(X92:X98)</f>
        <v>0</v>
      </c>
      <c r="AR91" s="163" t="s">
        <v>77</v>
      </c>
      <c r="AT91" s="172" t="s">
        <v>71</v>
      </c>
      <c r="AU91" s="172" t="s">
        <v>77</v>
      </c>
      <c r="AY91" s="163" t="s">
        <v>132</v>
      </c>
      <c r="BK91" s="173">
        <f>SUM(BK92:BK98)</f>
        <v>0</v>
      </c>
    </row>
    <row r="92" spans="2:65" s="1" customFormat="1" ht="22.5" customHeight="1">
      <c r="B92" s="177"/>
      <c r="C92" s="178" t="s">
        <v>135</v>
      </c>
      <c r="D92" s="178" t="s">
        <v>136</v>
      </c>
      <c r="E92" s="179" t="s">
        <v>137</v>
      </c>
      <c r="F92" s="180" t="s">
        <v>138</v>
      </c>
      <c r="G92" s="181" t="s">
        <v>139</v>
      </c>
      <c r="H92" s="182">
        <v>221.375</v>
      </c>
      <c r="I92" s="183"/>
      <c r="J92" s="183"/>
      <c r="K92" s="184">
        <f>ROUND(P92*H92,2)</f>
        <v>0</v>
      </c>
      <c r="L92" s="180" t="s">
        <v>140</v>
      </c>
      <c r="M92" s="41"/>
      <c r="N92" s="185" t="s">
        <v>5</v>
      </c>
      <c r="O92" s="186" t="s">
        <v>41</v>
      </c>
      <c r="P92" s="116">
        <f>I92+J92</f>
        <v>0</v>
      </c>
      <c r="Q92" s="116">
        <f>ROUND(I92*H92,2)</f>
        <v>0</v>
      </c>
      <c r="R92" s="116">
        <f>ROUND(J92*H92,2)</f>
        <v>0</v>
      </c>
      <c r="S92" s="42"/>
      <c r="T92" s="187">
        <f>S92*H92</f>
        <v>0</v>
      </c>
      <c r="U92" s="187">
        <v>0</v>
      </c>
      <c r="V92" s="187">
        <f>U92*H92</f>
        <v>0</v>
      </c>
      <c r="W92" s="187">
        <v>0</v>
      </c>
      <c r="X92" s="188">
        <f>W92*H92</f>
        <v>0</v>
      </c>
      <c r="AR92" s="24" t="s">
        <v>141</v>
      </c>
      <c r="AT92" s="24" t="s">
        <v>136</v>
      </c>
      <c r="AU92" s="24" t="s">
        <v>84</v>
      </c>
      <c r="AY92" s="24" t="s">
        <v>132</v>
      </c>
      <c r="BE92" s="189">
        <f>IF(O92="základní",K92,0)</f>
        <v>0</v>
      </c>
      <c r="BF92" s="189">
        <f>IF(O92="snížená",K92,0)</f>
        <v>0</v>
      </c>
      <c r="BG92" s="189">
        <f>IF(O92="zákl. přenesená",K92,0)</f>
        <v>0</v>
      </c>
      <c r="BH92" s="189">
        <f>IF(O92="sníž. přenesená",K92,0)</f>
        <v>0</v>
      </c>
      <c r="BI92" s="189">
        <f>IF(O92="nulová",K92,0)</f>
        <v>0</v>
      </c>
      <c r="BJ92" s="24" t="s">
        <v>77</v>
      </c>
      <c r="BK92" s="189">
        <f>ROUND(P92*H92,2)</f>
        <v>0</v>
      </c>
      <c r="BL92" s="24" t="s">
        <v>141</v>
      </c>
      <c r="BM92" s="24" t="s">
        <v>142</v>
      </c>
    </row>
    <row r="93" spans="2:65" s="11" customFormat="1" ht="13.5">
      <c r="B93" s="190"/>
      <c r="D93" s="191" t="s">
        <v>143</v>
      </c>
      <c r="E93" s="192" t="s">
        <v>5</v>
      </c>
      <c r="F93" s="193" t="s">
        <v>144</v>
      </c>
      <c r="H93" s="194" t="s">
        <v>5</v>
      </c>
      <c r="I93" s="195"/>
      <c r="J93" s="195"/>
      <c r="M93" s="190"/>
      <c r="N93" s="196"/>
      <c r="O93" s="197"/>
      <c r="P93" s="197"/>
      <c r="Q93" s="197"/>
      <c r="R93" s="197"/>
      <c r="S93" s="197"/>
      <c r="T93" s="197"/>
      <c r="U93" s="197"/>
      <c r="V93" s="197"/>
      <c r="W93" s="197"/>
      <c r="X93" s="198"/>
      <c r="AT93" s="194" t="s">
        <v>143</v>
      </c>
      <c r="AU93" s="194" t="s">
        <v>84</v>
      </c>
      <c r="AV93" s="11" t="s">
        <v>77</v>
      </c>
      <c r="AW93" s="11" t="s">
        <v>7</v>
      </c>
      <c r="AX93" s="11" t="s">
        <v>72</v>
      </c>
      <c r="AY93" s="194" t="s">
        <v>132</v>
      </c>
    </row>
    <row r="94" spans="2:65" s="12" customFormat="1" ht="13.5">
      <c r="B94" s="199"/>
      <c r="D94" s="191" t="s">
        <v>143</v>
      </c>
      <c r="E94" s="200" t="s">
        <v>5</v>
      </c>
      <c r="F94" s="201" t="s">
        <v>145</v>
      </c>
      <c r="H94" s="202">
        <v>221.375</v>
      </c>
      <c r="I94" s="203"/>
      <c r="J94" s="203"/>
      <c r="M94" s="199"/>
      <c r="N94" s="204"/>
      <c r="O94" s="205"/>
      <c r="P94" s="205"/>
      <c r="Q94" s="205"/>
      <c r="R94" s="205"/>
      <c r="S94" s="205"/>
      <c r="T94" s="205"/>
      <c r="U94" s="205"/>
      <c r="V94" s="205"/>
      <c r="W94" s="205"/>
      <c r="X94" s="206"/>
      <c r="AT94" s="200" t="s">
        <v>143</v>
      </c>
      <c r="AU94" s="200" t="s">
        <v>84</v>
      </c>
      <c r="AV94" s="12" t="s">
        <v>84</v>
      </c>
      <c r="AW94" s="12" t="s">
        <v>7</v>
      </c>
      <c r="AX94" s="12" t="s">
        <v>72</v>
      </c>
      <c r="AY94" s="200" t="s">
        <v>132</v>
      </c>
    </row>
    <row r="95" spans="2:65" s="13" customFormat="1" ht="13.5">
      <c r="B95" s="207"/>
      <c r="D95" s="208" t="s">
        <v>143</v>
      </c>
      <c r="E95" s="209" t="s">
        <v>5</v>
      </c>
      <c r="F95" s="210" t="s">
        <v>146</v>
      </c>
      <c r="H95" s="211">
        <v>221.375</v>
      </c>
      <c r="I95" s="212"/>
      <c r="J95" s="212"/>
      <c r="M95" s="207"/>
      <c r="N95" s="213"/>
      <c r="O95" s="214"/>
      <c r="P95" s="214"/>
      <c r="Q95" s="214"/>
      <c r="R95" s="214"/>
      <c r="S95" s="214"/>
      <c r="T95" s="214"/>
      <c r="U95" s="214"/>
      <c r="V95" s="214"/>
      <c r="W95" s="214"/>
      <c r="X95" s="215"/>
      <c r="AT95" s="216" t="s">
        <v>143</v>
      </c>
      <c r="AU95" s="216" t="s">
        <v>84</v>
      </c>
      <c r="AV95" s="13" t="s">
        <v>141</v>
      </c>
      <c r="AW95" s="13" t="s">
        <v>7</v>
      </c>
      <c r="AX95" s="13" t="s">
        <v>77</v>
      </c>
      <c r="AY95" s="216" t="s">
        <v>132</v>
      </c>
    </row>
    <row r="96" spans="2:65" s="1" customFormat="1" ht="22.5" customHeight="1">
      <c r="B96" s="177"/>
      <c r="C96" s="178" t="s">
        <v>147</v>
      </c>
      <c r="D96" s="178" t="s">
        <v>136</v>
      </c>
      <c r="E96" s="179" t="s">
        <v>148</v>
      </c>
      <c r="F96" s="180" t="s">
        <v>149</v>
      </c>
      <c r="G96" s="181" t="s">
        <v>139</v>
      </c>
      <c r="H96" s="182">
        <v>221.375</v>
      </c>
      <c r="I96" s="183"/>
      <c r="J96" s="183"/>
      <c r="K96" s="184">
        <f>ROUND(P96*H96,2)</f>
        <v>0</v>
      </c>
      <c r="L96" s="180" t="s">
        <v>5</v>
      </c>
      <c r="M96" s="41"/>
      <c r="N96" s="185" t="s">
        <v>5</v>
      </c>
      <c r="O96" s="186" t="s">
        <v>41</v>
      </c>
      <c r="P96" s="116">
        <f>I96+J96</f>
        <v>0</v>
      </c>
      <c r="Q96" s="116">
        <f>ROUND(I96*H96,2)</f>
        <v>0</v>
      </c>
      <c r="R96" s="116">
        <f>ROUND(J96*H96,2)</f>
        <v>0</v>
      </c>
      <c r="S96" s="42"/>
      <c r="T96" s="187">
        <f>S96*H96</f>
        <v>0</v>
      </c>
      <c r="U96" s="187">
        <v>4.2000000000000003E-2</v>
      </c>
      <c r="V96" s="187">
        <f>U96*H96</f>
        <v>9.2977500000000006</v>
      </c>
      <c r="W96" s="187">
        <v>0</v>
      </c>
      <c r="X96" s="188">
        <f>W96*H96</f>
        <v>0</v>
      </c>
      <c r="AR96" s="24" t="s">
        <v>141</v>
      </c>
      <c r="AT96" s="24" t="s">
        <v>136</v>
      </c>
      <c r="AU96" s="24" t="s">
        <v>84</v>
      </c>
      <c r="AY96" s="24" t="s">
        <v>132</v>
      </c>
      <c r="BE96" s="189">
        <f>IF(O96="základní",K96,0)</f>
        <v>0</v>
      </c>
      <c r="BF96" s="189">
        <f>IF(O96="snížená",K96,0)</f>
        <v>0</v>
      </c>
      <c r="BG96" s="189">
        <f>IF(O96="zákl. přenesená",K96,0)</f>
        <v>0</v>
      </c>
      <c r="BH96" s="189">
        <f>IF(O96="sníž. přenesená",K96,0)</f>
        <v>0</v>
      </c>
      <c r="BI96" s="189">
        <f>IF(O96="nulová",K96,0)</f>
        <v>0</v>
      </c>
      <c r="BJ96" s="24" t="s">
        <v>77</v>
      </c>
      <c r="BK96" s="189">
        <f>ROUND(P96*H96,2)</f>
        <v>0</v>
      </c>
      <c r="BL96" s="24" t="s">
        <v>141</v>
      </c>
      <c r="BM96" s="24" t="s">
        <v>150</v>
      </c>
    </row>
    <row r="97" spans="2:65" s="12" customFormat="1" ht="13.5">
      <c r="B97" s="199"/>
      <c r="D97" s="191" t="s">
        <v>143</v>
      </c>
      <c r="E97" s="200" t="s">
        <v>5</v>
      </c>
      <c r="F97" s="201" t="s">
        <v>145</v>
      </c>
      <c r="H97" s="202">
        <v>221.375</v>
      </c>
      <c r="I97" s="203"/>
      <c r="J97" s="203"/>
      <c r="M97" s="199"/>
      <c r="N97" s="204"/>
      <c r="O97" s="205"/>
      <c r="P97" s="205"/>
      <c r="Q97" s="205"/>
      <c r="R97" s="205"/>
      <c r="S97" s="205"/>
      <c r="T97" s="205"/>
      <c r="U97" s="205"/>
      <c r="V97" s="205"/>
      <c r="W97" s="205"/>
      <c r="X97" s="206"/>
      <c r="AT97" s="200" t="s">
        <v>143</v>
      </c>
      <c r="AU97" s="200" t="s">
        <v>84</v>
      </c>
      <c r="AV97" s="12" t="s">
        <v>84</v>
      </c>
      <c r="AW97" s="12" t="s">
        <v>7</v>
      </c>
      <c r="AX97" s="12" t="s">
        <v>72</v>
      </c>
      <c r="AY97" s="200" t="s">
        <v>132</v>
      </c>
    </row>
    <row r="98" spans="2:65" s="13" customFormat="1" ht="13.5">
      <c r="B98" s="207"/>
      <c r="D98" s="191" t="s">
        <v>143</v>
      </c>
      <c r="E98" s="217" t="s">
        <v>5</v>
      </c>
      <c r="F98" s="218" t="s">
        <v>146</v>
      </c>
      <c r="H98" s="219">
        <v>221.375</v>
      </c>
      <c r="I98" s="212"/>
      <c r="J98" s="212"/>
      <c r="M98" s="207"/>
      <c r="N98" s="213"/>
      <c r="O98" s="214"/>
      <c r="P98" s="214"/>
      <c r="Q98" s="214"/>
      <c r="R98" s="214"/>
      <c r="S98" s="214"/>
      <c r="T98" s="214"/>
      <c r="U98" s="214"/>
      <c r="V98" s="214"/>
      <c r="W98" s="214"/>
      <c r="X98" s="215"/>
      <c r="AT98" s="216" t="s">
        <v>143</v>
      </c>
      <c r="AU98" s="216" t="s">
        <v>84</v>
      </c>
      <c r="AV98" s="13" t="s">
        <v>141</v>
      </c>
      <c r="AW98" s="13" t="s">
        <v>7</v>
      </c>
      <c r="AX98" s="13" t="s">
        <v>77</v>
      </c>
      <c r="AY98" s="216" t="s">
        <v>132</v>
      </c>
    </row>
    <row r="99" spans="2:65" s="10" customFormat="1" ht="29.85" customHeight="1">
      <c r="B99" s="162"/>
      <c r="D99" s="174" t="s">
        <v>71</v>
      </c>
      <c r="E99" s="175" t="s">
        <v>151</v>
      </c>
      <c r="F99" s="175" t="s">
        <v>152</v>
      </c>
      <c r="I99" s="165"/>
      <c r="J99" s="165"/>
      <c r="K99" s="176">
        <f>BK99</f>
        <v>0</v>
      </c>
      <c r="M99" s="162"/>
      <c r="N99" s="167"/>
      <c r="O99" s="168"/>
      <c r="P99" s="168"/>
      <c r="Q99" s="169">
        <f>SUM(Q100:Q109)</f>
        <v>0</v>
      </c>
      <c r="R99" s="169">
        <f>SUM(R100:R109)</f>
        <v>0</v>
      </c>
      <c r="S99" s="168"/>
      <c r="T99" s="170">
        <f>SUM(T100:T109)</f>
        <v>0</v>
      </c>
      <c r="U99" s="168"/>
      <c r="V99" s="170">
        <f>SUM(V100:V109)</f>
        <v>0</v>
      </c>
      <c r="W99" s="168"/>
      <c r="X99" s="171">
        <f>SUM(X100:X109)</f>
        <v>50.820000000000007</v>
      </c>
      <c r="AR99" s="163" t="s">
        <v>77</v>
      </c>
      <c r="AT99" s="172" t="s">
        <v>71</v>
      </c>
      <c r="AU99" s="172" t="s">
        <v>77</v>
      </c>
      <c r="AY99" s="163" t="s">
        <v>132</v>
      </c>
      <c r="BK99" s="173">
        <f>SUM(BK100:BK109)</f>
        <v>0</v>
      </c>
    </row>
    <row r="100" spans="2:65" s="1" customFormat="1" ht="22.5" customHeight="1">
      <c r="B100" s="177"/>
      <c r="C100" s="178" t="s">
        <v>12</v>
      </c>
      <c r="D100" s="178" t="s">
        <v>136</v>
      </c>
      <c r="E100" s="179" t="s">
        <v>153</v>
      </c>
      <c r="F100" s="180" t="s">
        <v>154</v>
      </c>
      <c r="G100" s="181" t="s">
        <v>155</v>
      </c>
      <c r="H100" s="182">
        <v>23.1</v>
      </c>
      <c r="I100" s="183"/>
      <c r="J100" s="183"/>
      <c r="K100" s="184">
        <f>ROUND(P100*H100,2)</f>
        <v>0</v>
      </c>
      <c r="L100" s="180" t="s">
        <v>5</v>
      </c>
      <c r="M100" s="41"/>
      <c r="N100" s="185" t="s">
        <v>5</v>
      </c>
      <c r="O100" s="186" t="s">
        <v>41</v>
      </c>
      <c r="P100" s="116">
        <f>I100+J100</f>
        <v>0</v>
      </c>
      <c r="Q100" s="116">
        <f>ROUND(I100*H100,2)</f>
        <v>0</v>
      </c>
      <c r="R100" s="116">
        <f>ROUND(J100*H100,2)</f>
        <v>0</v>
      </c>
      <c r="S100" s="42"/>
      <c r="T100" s="187">
        <f>S100*H100</f>
        <v>0</v>
      </c>
      <c r="U100" s="187">
        <v>0</v>
      </c>
      <c r="V100" s="187">
        <f>U100*H100</f>
        <v>0</v>
      </c>
      <c r="W100" s="187">
        <v>2.2000000000000002</v>
      </c>
      <c r="X100" s="188">
        <f>W100*H100</f>
        <v>50.820000000000007</v>
      </c>
      <c r="AR100" s="24" t="s">
        <v>141</v>
      </c>
      <c r="AT100" s="24" t="s">
        <v>136</v>
      </c>
      <c r="AU100" s="24" t="s">
        <v>84</v>
      </c>
      <c r="AY100" s="24" t="s">
        <v>132</v>
      </c>
      <c r="BE100" s="189">
        <f>IF(O100="základní",K100,0)</f>
        <v>0</v>
      </c>
      <c r="BF100" s="189">
        <f>IF(O100="snížená",K100,0)</f>
        <v>0</v>
      </c>
      <c r="BG100" s="189">
        <f>IF(O100="zákl. přenesená",K100,0)</f>
        <v>0</v>
      </c>
      <c r="BH100" s="189">
        <f>IF(O100="sníž. přenesená",K100,0)</f>
        <v>0</v>
      </c>
      <c r="BI100" s="189">
        <f>IF(O100="nulová",K100,0)</f>
        <v>0</v>
      </c>
      <c r="BJ100" s="24" t="s">
        <v>77</v>
      </c>
      <c r="BK100" s="189">
        <f>ROUND(P100*H100,2)</f>
        <v>0</v>
      </c>
      <c r="BL100" s="24" t="s">
        <v>141</v>
      </c>
      <c r="BM100" s="24" t="s">
        <v>156</v>
      </c>
    </row>
    <row r="101" spans="2:65" s="11" customFormat="1" ht="13.5">
      <c r="B101" s="190"/>
      <c r="D101" s="191" t="s">
        <v>143</v>
      </c>
      <c r="E101" s="192" t="s">
        <v>5</v>
      </c>
      <c r="F101" s="193" t="s">
        <v>154</v>
      </c>
      <c r="H101" s="194" t="s">
        <v>5</v>
      </c>
      <c r="I101" s="195"/>
      <c r="J101" s="195"/>
      <c r="M101" s="190"/>
      <c r="N101" s="196"/>
      <c r="O101" s="197"/>
      <c r="P101" s="197"/>
      <c r="Q101" s="197"/>
      <c r="R101" s="197"/>
      <c r="S101" s="197"/>
      <c r="T101" s="197"/>
      <c r="U101" s="197"/>
      <c r="V101" s="197"/>
      <c r="W101" s="197"/>
      <c r="X101" s="198"/>
      <c r="AT101" s="194" t="s">
        <v>143</v>
      </c>
      <c r="AU101" s="194" t="s">
        <v>84</v>
      </c>
      <c r="AV101" s="11" t="s">
        <v>77</v>
      </c>
      <c r="AW101" s="11" t="s">
        <v>7</v>
      </c>
      <c r="AX101" s="11" t="s">
        <v>72</v>
      </c>
      <c r="AY101" s="194" t="s">
        <v>132</v>
      </c>
    </row>
    <row r="102" spans="2:65" s="11" customFormat="1" ht="13.5">
      <c r="B102" s="190"/>
      <c r="D102" s="191" t="s">
        <v>143</v>
      </c>
      <c r="E102" s="192" t="s">
        <v>5</v>
      </c>
      <c r="F102" s="193" t="s">
        <v>157</v>
      </c>
      <c r="H102" s="194" t="s">
        <v>5</v>
      </c>
      <c r="I102" s="195"/>
      <c r="J102" s="195"/>
      <c r="M102" s="190"/>
      <c r="N102" s="196"/>
      <c r="O102" s="197"/>
      <c r="P102" s="197"/>
      <c r="Q102" s="197"/>
      <c r="R102" s="197"/>
      <c r="S102" s="197"/>
      <c r="T102" s="197"/>
      <c r="U102" s="197"/>
      <c r="V102" s="197"/>
      <c r="W102" s="197"/>
      <c r="X102" s="198"/>
      <c r="AT102" s="194" t="s">
        <v>143</v>
      </c>
      <c r="AU102" s="194" t="s">
        <v>84</v>
      </c>
      <c r="AV102" s="11" t="s">
        <v>77</v>
      </c>
      <c r="AW102" s="11" t="s">
        <v>7</v>
      </c>
      <c r="AX102" s="11" t="s">
        <v>72</v>
      </c>
      <c r="AY102" s="194" t="s">
        <v>132</v>
      </c>
    </row>
    <row r="103" spans="2:65" s="12" customFormat="1" ht="13.5">
      <c r="B103" s="199"/>
      <c r="D103" s="191" t="s">
        <v>143</v>
      </c>
      <c r="E103" s="200" t="s">
        <v>5</v>
      </c>
      <c r="F103" s="201" t="s">
        <v>158</v>
      </c>
      <c r="H103" s="202">
        <v>23.1</v>
      </c>
      <c r="I103" s="203"/>
      <c r="J103" s="203"/>
      <c r="M103" s="199"/>
      <c r="N103" s="204"/>
      <c r="O103" s="205"/>
      <c r="P103" s="205"/>
      <c r="Q103" s="205"/>
      <c r="R103" s="205"/>
      <c r="S103" s="205"/>
      <c r="T103" s="205"/>
      <c r="U103" s="205"/>
      <c r="V103" s="205"/>
      <c r="W103" s="205"/>
      <c r="X103" s="206"/>
      <c r="AT103" s="200" t="s">
        <v>143</v>
      </c>
      <c r="AU103" s="200" t="s">
        <v>84</v>
      </c>
      <c r="AV103" s="12" t="s">
        <v>84</v>
      </c>
      <c r="AW103" s="12" t="s">
        <v>7</v>
      </c>
      <c r="AX103" s="12" t="s">
        <v>72</v>
      </c>
      <c r="AY103" s="200" t="s">
        <v>132</v>
      </c>
    </row>
    <row r="104" spans="2:65" s="13" customFormat="1" ht="13.5">
      <c r="B104" s="207"/>
      <c r="D104" s="208" t="s">
        <v>143</v>
      </c>
      <c r="E104" s="209" t="s">
        <v>5</v>
      </c>
      <c r="F104" s="210" t="s">
        <v>146</v>
      </c>
      <c r="H104" s="211">
        <v>23.1</v>
      </c>
      <c r="I104" s="212"/>
      <c r="J104" s="212"/>
      <c r="M104" s="207"/>
      <c r="N104" s="213"/>
      <c r="O104" s="214"/>
      <c r="P104" s="214"/>
      <c r="Q104" s="214"/>
      <c r="R104" s="214"/>
      <c r="S104" s="214"/>
      <c r="T104" s="214"/>
      <c r="U104" s="214"/>
      <c r="V104" s="214"/>
      <c r="W104" s="214"/>
      <c r="X104" s="215"/>
      <c r="AT104" s="216" t="s">
        <v>143</v>
      </c>
      <c r="AU104" s="216" t="s">
        <v>84</v>
      </c>
      <c r="AV104" s="13" t="s">
        <v>141</v>
      </c>
      <c r="AW104" s="13" t="s">
        <v>7</v>
      </c>
      <c r="AX104" s="13" t="s">
        <v>77</v>
      </c>
      <c r="AY104" s="216" t="s">
        <v>132</v>
      </c>
    </row>
    <row r="105" spans="2:65" s="1" customFormat="1" ht="22.5" customHeight="1">
      <c r="B105" s="177"/>
      <c r="C105" s="178" t="s">
        <v>159</v>
      </c>
      <c r="D105" s="178" t="s">
        <v>136</v>
      </c>
      <c r="E105" s="179" t="s">
        <v>160</v>
      </c>
      <c r="F105" s="180" t="s">
        <v>161</v>
      </c>
      <c r="G105" s="181" t="s">
        <v>162</v>
      </c>
      <c r="H105" s="182">
        <v>1</v>
      </c>
      <c r="I105" s="183"/>
      <c r="J105" s="183"/>
      <c r="K105" s="184">
        <f>ROUND(P105*H105,2)</f>
        <v>0</v>
      </c>
      <c r="L105" s="180" t="s">
        <v>5</v>
      </c>
      <c r="M105" s="41"/>
      <c r="N105" s="185" t="s">
        <v>5</v>
      </c>
      <c r="O105" s="186" t="s">
        <v>41</v>
      </c>
      <c r="P105" s="116">
        <f>I105+J105</f>
        <v>0</v>
      </c>
      <c r="Q105" s="116">
        <f>ROUND(I105*H105,2)</f>
        <v>0</v>
      </c>
      <c r="R105" s="116">
        <f>ROUND(J105*H105,2)</f>
        <v>0</v>
      </c>
      <c r="S105" s="42"/>
      <c r="T105" s="187">
        <f>S105*H105</f>
        <v>0</v>
      </c>
      <c r="U105" s="187">
        <v>0</v>
      </c>
      <c r="V105" s="187">
        <f>U105*H105</f>
        <v>0</v>
      </c>
      <c r="W105" s="187">
        <v>0</v>
      </c>
      <c r="X105" s="188">
        <f>W105*H105</f>
        <v>0</v>
      </c>
      <c r="AR105" s="24" t="s">
        <v>141</v>
      </c>
      <c r="AT105" s="24" t="s">
        <v>136</v>
      </c>
      <c r="AU105" s="24" t="s">
        <v>84</v>
      </c>
      <c r="AY105" s="24" t="s">
        <v>132</v>
      </c>
      <c r="BE105" s="189">
        <f>IF(O105="základní",K105,0)</f>
        <v>0</v>
      </c>
      <c r="BF105" s="189">
        <f>IF(O105="snížená",K105,0)</f>
        <v>0</v>
      </c>
      <c r="BG105" s="189">
        <f>IF(O105="zákl. přenesená",K105,0)</f>
        <v>0</v>
      </c>
      <c r="BH105" s="189">
        <f>IF(O105="sníž. přenesená",K105,0)</f>
        <v>0</v>
      </c>
      <c r="BI105" s="189">
        <f>IF(O105="nulová",K105,0)</f>
        <v>0</v>
      </c>
      <c r="BJ105" s="24" t="s">
        <v>77</v>
      </c>
      <c r="BK105" s="189">
        <f>ROUND(P105*H105,2)</f>
        <v>0</v>
      </c>
      <c r="BL105" s="24" t="s">
        <v>141</v>
      </c>
      <c r="BM105" s="24" t="s">
        <v>163</v>
      </c>
    </row>
    <row r="106" spans="2:65" s="1" customFormat="1" ht="44.25" customHeight="1">
      <c r="B106" s="177"/>
      <c r="C106" s="178" t="s">
        <v>164</v>
      </c>
      <c r="D106" s="178" t="s">
        <v>136</v>
      </c>
      <c r="E106" s="179" t="s">
        <v>165</v>
      </c>
      <c r="F106" s="180" t="s">
        <v>166</v>
      </c>
      <c r="G106" s="181" t="s">
        <v>162</v>
      </c>
      <c r="H106" s="182">
        <v>1</v>
      </c>
      <c r="I106" s="183"/>
      <c r="J106" s="183"/>
      <c r="K106" s="184">
        <f>ROUND(P106*H106,2)</f>
        <v>0</v>
      </c>
      <c r="L106" s="180" t="s">
        <v>5</v>
      </c>
      <c r="M106" s="41"/>
      <c r="N106" s="185" t="s">
        <v>5</v>
      </c>
      <c r="O106" s="186" t="s">
        <v>41</v>
      </c>
      <c r="P106" s="116">
        <f>I106+J106</f>
        <v>0</v>
      </c>
      <c r="Q106" s="116">
        <f>ROUND(I106*H106,2)</f>
        <v>0</v>
      </c>
      <c r="R106" s="116">
        <f>ROUND(J106*H106,2)</f>
        <v>0</v>
      </c>
      <c r="S106" s="42"/>
      <c r="T106" s="187">
        <f>S106*H106</f>
        <v>0</v>
      </c>
      <c r="U106" s="187">
        <v>0</v>
      </c>
      <c r="V106" s="187">
        <f>U106*H106</f>
        <v>0</v>
      </c>
      <c r="W106" s="187">
        <v>0</v>
      </c>
      <c r="X106" s="188">
        <f>W106*H106</f>
        <v>0</v>
      </c>
      <c r="AR106" s="24" t="s">
        <v>141</v>
      </c>
      <c r="AT106" s="24" t="s">
        <v>136</v>
      </c>
      <c r="AU106" s="24" t="s">
        <v>84</v>
      </c>
      <c r="AY106" s="24" t="s">
        <v>132</v>
      </c>
      <c r="BE106" s="189">
        <f>IF(O106="základní",K106,0)</f>
        <v>0</v>
      </c>
      <c r="BF106" s="189">
        <f>IF(O106="snížená",K106,0)</f>
        <v>0</v>
      </c>
      <c r="BG106" s="189">
        <f>IF(O106="zákl. přenesená",K106,0)</f>
        <v>0</v>
      </c>
      <c r="BH106" s="189">
        <f>IF(O106="sníž. přenesená",K106,0)</f>
        <v>0</v>
      </c>
      <c r="BI106" s="189">
        <f>IF(O106="nulová",K106,0)</f>
        <v>0</v>
      </c>
      <c r="BJ106" s="24" t="s">
        <v>77</v>
      </c>
      <c r="BK106" s="189">
        <f>ROUND(P106*H106,2)</f>
        <v>0</v>
      </c>
      <c r="BL106" s="24" t="s">
        <v>141</v>
      </c>
      <c r="BM106" s="24" t="s">
        <v>167</v>
      </c>
    </row>
    <row r="107" spans="2:65" s="12" customFormat="1" ht="13.5">
      <c r="B107" s="199"/>
      <c r="D107" s="191" t="s">
        <v>143</v>
      </c>
      <c r="E107" s="200" t="s">
        <v>5</v>
      </c>
      <c r="F107" s="201" t="s">
        <v>77</v>
      </c>
      <c r="H107" s="202">
        <v>1</v>
      </c>
      <c r="I107" s="203"/>
      <c r="J107" s="203"/>
      <c r="M107" s="199"/>
      <c r="N107" s="204"/>
      <c r="O107" s="205"/>
      <c r="P107" s="205"/>
      <c r="Q107" s="205"/>
      <c r="R107" s="205"/>
      <c r="S107" s="205"/>
      <c r="T107" s="205"/>
      <c r="U107" s="205"/>
      <c r="V107" s="205"/>
      <c r="W107" s="205"/>
      <c r="X107" s="206"/>
      <c r="AT107" s="200" t="s">
        <v>143</v>
      </c>
      <c r="AU107" s="200" t="s">
        <v>84</v>
      </c>
      <c r="AV107" s="12" t="s">
        <v>84</v>
      </c>
      <c r="AW107" s="12" t="s">
        <v>7</v>
      </c>
      <c r="AX107" s="12" t="s">
        <v>72</v>
      </c>
      <c r="AY107" s="200" t="s">
        <v>132</v>
      </c>
    </row>
    <row r="108" spans="2:65" s="13" customFormat="1" ht="13.5">
      <c r="B108" s="207"/>
      <c r="D108" s="208" t="s">
        <v>143</v>
      </c>
      <c r="E108" s="209" t="s">
        <v>5</v>
      </c>
      <c r="F108" s="210" t="s">
        <v>146</v>
      </c>
      <c r="H108" s="211">
        <v>1</v>
      </c>
      <c r="I108" s="212"/>
      <c r="J108" s="212"/>
      <c r="M108" s="207"/>
      <c r="N108" s="213"/>
      <c r="O108" s="214"/>
      <c r="P108" s="214"/>
      <c r="Q108" s="214"/>
      <c r="R108" s="214"/>
      <c r="S108" s="214"/>
      <c r="T108" s="214"/>
      <c r="U108" s="214"/>
      <c r="V108" s="214"/>
      <c r="W108" s="214"/>
      <c r="X108" s="215"/>
      <c r="AT108" s="216" t="s">
        <v>143</v>
      </c>
      <c r="AU108" s="216" t="s">
        <v>84</v>
      </c>
      <c r="AV108" s="13" t="s">
        <v>141</v>
      </c>
      <c r="AW108" s="13" t="s">
        <v>7</v>
      </c>
      <c r="AX108" s="13" t="s">
        <v>77</v>
      </c>
      <c r="AY108" s="216" t="s">
        <v>132</v>
      </c>
    </row>
    <row r="109" spans="2:65" s="1" customFormat="1" ht="22.5" customHeight="1">
      <c r="B109" s="177"/>
      <c r="C109" s="178" t="s">
        <v>168</v>
      </c>
      <c r="D109" s="178" t="s">
        <v>136</v>
      </c>
      <c r="E109" s="179" t="s">
        <v>169</v>
      </c>
      <c r="F109" s="180" t="s">
        <v>170</v>
      </c>
      <c r="G109" s="181" t="s">
        <v>162</v>
      </c>
      <c r="H109" s="182">
        <v>1</v>
      </c>
      <c r="I109" s="183"/>
      <c r="J109" s="183"/>
      <c r="K109" s="184">
        <f>ROUND(P109*H109,2)</f>
        <v>0</v>
      </c>
      <c r="L109" s="180" t="s">
        <v>5</v>
      </c>
      <c r="M109" s="41"/>
      <c r="N109" s="185" t="s">
        <v>5</v>
      </c>
      <c r="O109" s="186" t="s">
        <v>41</v>
      </c>
      <c r="P109" s="116">
        <f>I109+J109</f>
        <v>0</v>
      </c>
      <c r="Q109" s="116">
        <f>ROUND(I109*H109,2)</f>
        <v>0</v>
      </c>
      <c r="R109" s="116">
        <f>ROUND(J109*H109,2)</f>
        <v>0</v>
      </c>
      <c r="S109" s="42"/>
      <c r="T109" s="187">
        <f>S109*H109</f>
        <v>0</v>
      </c>
      <c r="U109" s="187">
        <v>0</v>
      </c>
      <c r="V109" s="187">
        <f>U109*H109</f>
        <v>0</v>
      </c>
      <c r="W109" s="187">
        <v>0</v>
      </c>
      <c r="X109" s="188">
        <f>W109*H109</f>
        <v>0</v>
      </c>
      <c r="AR109" s="24" t="s">
        <v>141</v>
      </c>
      <c r="AT109" s="24" t="s">
        <v>136</v>
      </c>
      <c r="AU109" s="24" t="s">
        <v>84</v>
      </c>
      <c r="AY109" s="24" t="s">
        <v>132</v>
      </c>
      <c r="BE109" s="189">
        <f>IF(O109="základní",K109,0)</f>
        <v>0</v>
      </c>
      <c r="BF109" s="189">
        <f>IF(O109="snížená",K109,0)</f>
        <v>0</v>
      </c>
      <c r="BG109" s="189">
        <f>IF(O109="zákl. přenesená",K109,0)</f>
        <v>0</v>
      </c>
      <c r="BH109" s="189">
        <f>IF(O109="sníž. přenesená",K109,0)</f>
        <v>0</v>
      </c>
      <c r="BI109" s="189">
        <f>IF(O109="nulová",K109,0)</f>
        <v>0</v>
      </c>
      <c r="BJ109" s="24" t="s">
        <v>77</v>
      </c>
      <c r="BK109" s="189">
        <f>ROUND(P109*H109,2)</f>
        <v>0</v>
      </c>
      <c r="BL109" s="24" t="s">
        <v>141</v>
      </c>
      <c r="BM109" s="24" t="s">
        <v>171</v>
      </c>
    </row>
    <row r="110" spans="2:65" s="10" customFormat="1" ht="29.85" customHeight="1">
      <c r="B110" s="162"/>
      <c r="D110" s="174" t="s">
        <v>71</v>
      </c>
      <c r="E110" s="175" t="s">
        <v>172</v>
      </c>
      <c r="F110" s="175" t="s">
        <v>173</v>
      </c>
      <c r="I110" s="165"/>
      <c r="J110" s="165"/>
      <c r="K110" s="176">
        <f>BK110</f>
        <v>0</v>
      </c>
      <c r="M110" s="162"/>
      <c r="N110" s="167"/>
      <c r="O110" s="168"/>
      <c r="P110" s="168"/>
      <c r="Q110" s="169">
        <f>SUM(Q111:Q113)</f>
        <v>0</v>
      </c>
      <c r="R110" s="169">
        <f>SUM(R111:R113)</f>
        <v>0</v>
      </c>
      <c r="S110" s="168"/>
      <c r="T110" s="170">
        <f>SUM(T111:T113)</f>
        <v>0</v>
      </c>
      <c r="U110" s="168"/>
      <c r="V110" s="170">
        <f>SUM(V111:V113)</f>
        <v>0</v>
      </c>
      <c r="W110" s="168"/>
      <c r="X110" s="171">
        <f>SUM(X111:X113)</f>
        <v>0</v>
      </c>
      <c r="AR110" s="163" t="s">
        <v>77</v>
      </c>
      <c r="AT110" s="172" t="s">
        <v>71</v>
      </c>
      <c r="AU110" s="172" t="s">
        <v>77</v>
      </c>
      <c r="AY110" s="163" t="s">
        <v>132</v>
      </c>
      <c r="BK110" s="173">
        <f>SUM(BK111:BK113)</f>
        <v>0</v>
      </c>
    </row>
    <row r="111" spans="2:65" s="1" customFormat="1" ht="22.5" customHeight="1">
      <c r="B111" s="177"/>
      <c r="C111" s="178" t="s">
        <v>174</v>
      </c>
      <c r="D111" s="178" t="s">
        <v>136</v>
      </c>
      <c r="E111" s="179" t="s">
        <v>175</v>
      </c>
      <c r="F111" s="180" t="s">
        <v>176</v>
      </c>
      <c r="G111" s="181" t="s">
        <v>177</v>
      </c>
      <c r="H111" s="182">
        <v>57.177999999999997</v>
      </c>
      <c r="I111" s="183"/>
      <c r="J111" s="183"/>
      <c r="K111" s="184">
        <f>ROUND(P111*H111,2)</f>
        <v>0</v>
      </c>
      <c r="L111" s="180" t="s">
        <v>140</v>
      </c>
      <c r="M111" s="41"/>
      <c r="N111" s="185" t="s">
        <v>5</v>
      </c>
      <c r="O111" s="186" t="s">
        <v>41</v>
      </c>
      <c r="P111" s="116">
        <f>I111+J111</f>
        <v>0</v>
      </c>
      <c r="Q111" s="116">
        <f>ROUND(I111*H111,2)</f>
        <v>0</v>
      </c>
      <c r="R111" s="116">
        <f>ROUND(J111*H111,2)</f>
        <v>0</v>
      </c>
      <c r="S111" s="42"/>
      <c r="T111" s="187">
        <f>S111*H111</f>
        <v>0</v>
      </c>
      <c r="U111" s="187">
        <v>0</v>
      </c>
      <c r="V111" s="187">
        <f>U111*H111</f>
        <v>0</v>
      </c>
      <c r="W111" s="187">
        <v>0</v>
      </c>
      <c r="X111" s="188">
        <f>W111*H111</f>
        <v>0</v>
      </c>
      <c r="AR111" s="24" t="s">
        <v>141</v>
      </c>
      <c r="AT111" s="24" t="s">
        <v>136</v>
      </c>
      <c r="AU111" s="24" t="s">
        <v>84</v>
      </c>
      <c r="AY111" s="24" t="s">
        <v>132</v>
      </c>
      <c r="BE111" s="189">
        <f>IF(O111="základní",K111,0)</f>
        <v>0</v>
      </c>
      <c r="BF111" s="189">
        <f>IF(O111="snížená",K111,0)</f>
        <v>0</v>
      </c>
      <c r="BG111" s="189">
        <f>IF(O111="zákl. přenesená",K111,0)</f>
        <v>0</v>
      </c>
      <c r="BH111" s="189">
        <f>IF(O111="sníž. přenesená",K111,0)</f>
        <v>0</v>
      </c>
      <c r="BI111" s="189">
        <f>IF(O111="nulová",K111,0)</f>
        <v>0</v>
      </c>
      <c r="BJ111" s="24" t="s">
        <v>77</v>
      </c>
      <c r="BK111" s="189">
        <f>ROUND(P111*H111,2)</f>
        <v>0</v>
      </c>
      <c r="BL111" s="24" t="s">
        <v>141</v>
      </c>
      <c r="BM111" s="24" t="s">
        <v>178</v>
      </c>
    </row>
    <row r="112" spans="2:65" s="1" customFormat="1" ht="22.5" customHeight="1">
      <c r="B112" s="177"/>
      <c r="C112" s="178" t="s">
        <v>179</v>
      </c>
      <c r="D112" s="178" t="s">
        <v>136</v>
      </c>
      <c r="E112" s="179" t="s">
        <v>180</v>
      </c>
      <c r="F112" s="180" t="s">
        <v>181</v>
      </c>
      <c r="G112" s="181" t="s">
        <v>177</v>
      </c>
      <c r="H112" s="182">
        <v>57.177999999999997</v>
      </c>
      <c r="I112" s="183"/>
      <c r="J112" s="183"/>
      <c r="K112" s="184">
        <f>ROUND(P112*H112,2)</f>
        <v>0</v>
      </c>
      <c r="L112" s="180" t="s">
        <v>5</v>
      </c>
      <c r="M112" s="41"/>
      <c r="N112" s="185" t="s">
        <v>5</v>
      </c>
      <c r="O112" s="186" t="s">
        <v>41</v>
      </c>
      <c r="P112" s="116">
        <f>I112+J112</f>
        <v>0</v>
      </c>
      <c r="Q112" s="116">
        <f>ROUND(I112*H112,2)</f>
        <v>0</v>
      </c>
      <c r="R112" s="116">
        <f>ROUND(J112*H112,2)</f>
        <v>0</v>
      </c>
      <c r="S112" s="42"/>
      <c r="T112" s="187">
        <f>S112*H112</f>
        <v>0</v>
      </c>
      <c r="U112" s="187">
        <v>0</v>
      </c>
      <c r="V112" s="187">
        <f>U112*H112</f>
        <v>0</v>
      </c>
      <c r="W112" s="187">
        <v>0</v>
      </c>
      <c r="X112" s="188">
        <f>W112*H112</f>
        <v>0</v>
      </c>
      <c r="AR112" s="24" t="s">
        <v>141</v>
      </c>
      <c r="AT112" s="24" t="s">
        <v>136</v>
      </c>
      <c r="AU112" s="24" t="s">
        <v>84</v>
      </c>
      <c r="AY112" s="24" t="s">
        <v>132</v>
      </c>
      <c r="BE112" s="189">
        <f>IF(O112="základní",K112,0)</f>
        <v>0</v>
      </c>
      <c r="BF112" s="189">
        <f>IF(O112="snížená",K112,0)</f>
        <v>0</v>
      </c>
      <c r="BG112" s="189">
        <f>IF(O112="zákl. přenesená",K112,0)</f>
        <v>0</v>
      </c>
      <c r="BH112" s="189">
        <f>IF(O112="sníž. přenesená",K112,0)</f>
        <v>0</v>
      </c>
      <c r="BI112" s="189">
        <f>IF(O112="nulová",K112,0)</f>
        <v>0</v>
      </c>
      <c r="BJ112" s="24" t="s">
        <v>77</v>
      </c>
      <c r="BK112" s="189">
        <f>ROUND(P112*H112,2)</f>
        <v>0</v>
      </c>
      <c r="BL112" s="24" t="s">
        <v>141</v>
      </c>
      <c r="BM112" s="24" t="s">
        <v>182</v>
      </c>
    </row>
    <row r="113" spans="2:65" s="1" customFormat="1" ht="22.5" customHeight="1">
      <c r="B113" s="177"/>
      <c r="C113" s="178" t="s">
        <v>183</v>
      </c>
      <c r="D113" s="178" t="s">
        <v>136</v>
      </c>
      <c r="E113" s="179" t="s">
        <v>184</v>
      </c>
      <c r="F113" s="180" t="s">
        <v>185</v>
      </c>
      <c r="G113" s="181" t="s">
        <v>177</v>
      </c>
      <c r="H113" s="182">
        <v>57.177999999999997</v>
      </c>
      <c r="I113" s="183"/>
      <c r="J113" s="183"/>
      <c r="K113" s="184">
        <f>ROUND(P113*H113,2)</f>
        <v>0</v>
      </c>
      <c r="L113" s="180" t="s">
        <v>140</v>
      </c>
      <c r="M113" s="41"/>
      <c r="N113" s="185" t="s">
        <v>5</v>
      </c>
      <c r="O113" s="186" t="s">
        <v>41</v>
      </c>
      <c r="P113" s="116">
        <f>I113+J113</f>
        <v>0</v>
      </c>
      <c r="Q113" s="116">
        <f>ROUND(I113*H113,2)</f>
        <v>0</v>
      </c>
      <c r="R113" s="116">
        <f>ROUND(J113*H113,2)</f>
        <v>0</v>
      </c>
      <c r="S113" s="42"/>
      <c r="T113" s="187">
        <f>S113*H113</f>
        <v>0</v>
      </c>
      <c r="U113" s="187">
        <v>0</v>
      </c>
      <c r="V113" s="187">
        <f>U113*H113</f>
        <v>0</v>
      </c>
      <c r="W113" s="187">
        <v>0</v>
      </c>
      <c r="X113" s="188">
        <f>W113*H113</f>
        <v>0</v>
      </c>
      <c r="AR113" s="24" t="s">
        <v>141</v>
      </c>
      <c r="AT113" s="24" t="s">
        <v>136</v>
      </c>
      <c r="AU113" s="24" t="s">
        <v>84</v>
      </c>
      <c r="AY113" s="24" t="s">
        <v>132</v>
      </c>
      <c r="BE113" s="189">
        <f>IF(O113="základní",K113,0)</f>
        <v>0</v>
      </c>
      <c r="BF113" s="189">
        <f>IF(O113="snížená",K113,0)</f>
        <v>0</v>
      </c>
      <c r="BG113" s="189">
        <f>IF(O113="zákl. přenesená",K113,0)</f>
        <v>0</v>
      </c>
      <c r="BH113" s="189">
        <f>IF(O113="sníž. přenesená",K113,0)</f>
        <v>0</v>
      </c>
      <c r="BI113" s="189">
        <f>IF(O113="nulová",K113,0)</f>
        <v>0</v>
      </c>
      <c r="BJ113" s="24" t="s">
        <v>77</v>
      </c>
      <c r="BK113" s="189">
        <f>ROUND(P113*H113,2)</f>
        <v>0</v>
      </c>
      <c r="BL113" s="24" t="s">
        <v>141</v>
      </c>
      <c r="BM113" s="24" t="s">
        <v>186</v>
      </c>
    </row>
    <row r="114" spans="2:65" s="10" customFormat="1" ht="29.85" customHeight="1">
      <c r="B114" s="162"/>
      <c r="D114" s="174" t="s">
        <v>71</v>
      </c>
      <c r="E114" s="175" t="s">
        <v>187</v>
      </c>
      <c r="F114" s="175" t="s">
        <v>188</v>
      </c>
      <c r="I114" s="165"/>
      <c r="J114" s="165"/>
      <c r="K114" s="176">
        <f>BK114</f>
        <v>0</v>
      </c>
      <c r="M114" s="162"/>
      <c r="N114" s="167"/>
      <c r="O114" s="168"/>
      <c r="P114" s="168"/>
      <c r="Q114" s="169">
        <f>Q115</f>
        <v>0</v>
      </c>
      <c r="R114" s="169">
        <f>R115</f>
        <v>0</v>
      </c>
      <c r="S114" s="168"/>
      <c r="T114" s="170">
        <f>T115</f>
        <v>0</v>
      </c>
      <c r="U114" s="168"/>
      <c r="V114" s="170">
        <f>V115</f>
        <v>0</v>
      </c>
      <c r="W114" s="168"/>
      <c r="X114" s="171">
        <f>X115</f>
        <v>0</v>
      </c>
      <c r="AR114" s="163" t="s">
        <v>77</v>
      </c>
      <c r="AT114" s="172" t="s">
        <v>71</v>
      </c>
      <c r="AU114" s="172" t="s">
        <v>77</v>
      </c>
      <c r="AY114" s="163" t="s">
        <v>132</v>
      </c>
      <c r="BK114" s="173">
        <f>BK115</f>
        <v>0</v>
      </c>
    </row>
    <row r="115" spans="2:65" s="1" customFormat="1" ht="22.5" customHeight="1">
      <c r="B115" s="177"/>
      <c r="C115" s="178" t="s">
        <v>189</v>
      </c>
      <c r="D115" s="178" t="s">
        <v>136</v>
      </c>
      <c r="E115" s="179" t="s">
        <v>190</v>
      </c>
      <c r="F115" s="180" t="s">
        <v>191</v>
      </c>
      <c r="G115" s="181" t="s">
        <v>177</v>
      </c>
      <c r="H115" s="182">
        <v>9.298</v>
      </c>
      <c r="I115" s="183"/>
      <c r="J115" s="183"/>
      <c r="K115" s="184">
        <f>ROUND(P115*H115,2)</f>
        <v>0</v>
      </c>
      <c r="L115" s="180" t="s">
        <v>140</v>
      </c>
      <c r="M115" s="41"/>
      <c r="N115" s="185" t="s">
        <v>5</v>
      </c>
      <c r="O115" s="186" t="s">
        <v>41</v>
      </c>
      <c r="P115" s="116">
        <f>I115+J115</f>
        <v>0</v>
      </c>
      <c r="Q115" s="116">
        <f>ROUND(I115*H115,2)</f>
        <v>0</v>
      </c>
      <c r="R115" s="116">
        <f>ROUND(J115*H115,2)</f>
        <v>0</v>
      </c>
      <c r="S115" s="42"/>
      <c r="T115" s="187">
        <f>S115*H115</f>
        <v>0</v>
      </c>
      <c r="U115" s="187">
        <v>0</v>
      </c>
      <c r="V115" s="187">
        <f>U115*H115</f>
        <v>0</v>
      </c>
      <c r="W115" s="187">
        <v>0</v>
      </c>
      <c r="X115" s="188">
        <f>W115*H115</f>
        <v>0</v>
      </c>
      <c r="AR115" s="24" t="s">
        <v>141</v>
      </c>
      <c r="AT115" s="24" t="s">
        <v>136</v>
      </c>
      <c r="AU115" s="24" t="s">
        <v>84</v>
      </c>
      <c r="AY115" s="24" t="s">
        <v>132</v>
      </c>
      <c r="BE115" s="189">
        <f>IF(O115="základní",K115,0)</f>
        <v>0</v>
      </c>
      <c r="BF115" s="189">
        <f>IF(O115="snížená",K115,0)</f>
        <v>0</v>
      </c>
      <c r="BG115" s="189">
        <f>IF(O115="zákl. přenesená",K115,0)</f>
        <v>0</v>
      </c>
      <c r="BH115" s="189">
        <f>IF(O115="sníž. přenesená",K115,0)</f>
        <v>0</v>
      </c>
      <c r="BI115" s="189">
        <f>IF(O115="nulová",K115,0)</f>
        <v>0</v>
      </c>
      <c r="BJ115" s="24" t="s">
        <v>77</v>
      </c>
      <c r="BK115" s="189">
        <f>ROUND(P115*H115,2)</f>
        <v>0</v>
      </c>
      <c r="BL115" s="24" t="s">
        <v>141</v>
      </c>
      <c r="BM115" s="24" t="s">
        <v>192</v>
      </c>
    </row>
    <row r="116" spans="2:65" s="10" customFormat="1" ht="37.35" customHeight="1">
      <c r="B116" s="162"/>
      <c r="D116" s="163" t="s">
        <v>71</v>
      </c>
      <c r="E116" s="164" t="s">
        <v>193</v>
      </c>
      <c r="F116" s="164" t="s">
        <v>194</v>
      </c>
      <c r="I116" s="165"/>
      <c r="J116" s="165"/>
      <c r="K116" s="166">
        <f>BK116</f>
        <v>0</v>
      </c>
      <c r="M116" s="162"/>
      <c r="N116" s="167"/>
      <c r="O116" s="168"/>
      <c r="P116" s="168"/>
      <c r="Q116" s="169">
        <f>Q117+Q153+Q296+Q453+Q467+Q469+Q481</f>
        <v>0</v>
      </c>
      <c r="R116" s="169">
        <f>R117+R153+R296+R453+R467+R469+R481</f>
        <v>0</v>
      </c>
      <c r="S116" s="168"/>
      <c r="T116" s="170">
        <f>T117+T153+T296+T453+T467+T469+T481</f>
        <v>0</v>
      </c>
      <c r="U116" s="168"/>
      <c r="V116" s="170">
        <f>V117+V153+V296+V453+V467+V469+V481</f>
        <v>6.4156614200000011</v>
      </c>
      <c r="W116" s="168"/>
      <c r="X116" s="171">
        <f>X117+X153+X296+X453+X467+X469+X481</f>
        <v>6.3577175000000015</v>
      </c>
      <c r="AR116" s="163" t="s">
        <v>84</v>
      </c>
      <c r="AT116" s="172" t="s">
        <v>71</v>
      </c>
      <c r="AU116" s="172" t="s">
        <v>72</v>
      </c>
      <c r="AY116" s="163" t="s">
        <v>132</v>
      </c>
      <c r="BK116" s="173">
        <f>BK117+BK153+BK296+BK453+BK467+BK469+BK481</f>
        <v>0</v>
      </c>
    </row>
    <row r="117" spans="2:65" s="10" customFormat="1" ht="19.899999999999999" customHeight="1">
      <c r="B117" s="162"/>
      <c r="D117" s="174" t="s">
        <v>71</v>
      </c>
      <c r="E117" s="175" t="s">
        <v>195</v>
      </c>
      <c r="F117" s="175" t="s">
        <v>196</v>
      </c>
      <c r="I117" s="165"/>
      <c r="J117" s="165"/>
      <c r="K117" s="176">
        <f>BK117</f>
        <v>0</v>
      </c>
      <c r="M117" s="162"/>
      <c r="N117" s="167"/>
      <c r="O117" s="168"/>
      <c r="P117" s="168"/>
      <c r="Q117" s="169">
        <f>SUM(Q118:Q152)</f>
        <v>0</v>
      </c>
      <c r="R117" s="169">
        <f>SUM(R118:R152)</f>
        <v>0</v>
      </c>
      <c r="S117" s="168"/>
      <c r="T117" s="170">
        <f>SUM(T118:T152)</f>
        <v>0</v>
      </c>
      <c r="U117" s="168"/>
      <c r="V117" s="170">
        <f>SUM(V118:V152)</f>
        <v>0</v>
      </c>
      <c r="W117" s="168"/>
      <c r="X117" s="171">
        <f>SUM(X118:X152)</f>
        <v>0</v>
      </c>
      <c r="AR117" s="163" t="s">
        <v>84</v>
      </c>
      <c r="AT117" s="172" t="s">
        <v>71</v>
      </c>
      <c r="AU117" s="172" t="s">
        <v>77</v>
      </c>
      <c r="AY117" s="163" t="s">
        <v>132</v>
      </c>
      <c r="BK117" s="173">
        <f>SUM(BK118:BK152)</f>
        <v>0</v>
      </c>
    </row>
    <row r="118" spans="2:65" s="1" customFormat="1" ht="22.5" customHeight="1">
      <c r="B118" s="177"/>
      <c r="C118" s="178" t="s">
        <v>197</v>
      </c>
      <c r="D118" s="178" t="s">
        <v>136</v>
      </c>
      <c r="E118" s="179" t="s">
        <v>198</v>
      </c>
      <c r="F118" s="180" t="s">
        <v>199</v>
      </c>
      <c r="G118" s="181" t="s">
        <v>139</v>
      </c>
      <c r="H118" s="182">
        <v>253.11600000000001</v>
      </c>
      <c r="I118" s="183"/>
      <c r="J118" s="183"/>
      <c r="K118" s="184">
        <f>ROUND(P118*H118,2)</f>
        <v>0</v>
      </c>
      <c r="L118" s="180" t="s">
        <v>5</v>
      </c>
      <c r="M118" s="41"/>
      <c r="N118" s="185" t="s">
        <v>5</v>
      </c>
      <c r="O118" s="186" t="s">
        <v>41</v>
      </c>
      <c r="P118" s="116">
        <f>I118+J118</f>
        <v>0</v>
      </c>
      <c r="Q118" s="116">
        <f>ROUND(I118*H118,2)</f>
        <v>0</v>
      </c>
      <c r="R118" s="116">
        <f>ROUND(J118*H118,2)</f>
        <v>0</v>
      </c>
      <c r="S118" s="42"/>
      <c r="T118" s="187">
        <f>S118*H118</f>
        <v>0</v>
      </c>
      <c r="U118" s="187">
        <v>0</v>
      </c>
      <c r="V118" s="187">
        <f>U118*H118</f>
        <v>0</v>
      </c>
      <c r="W118" s="187">
        <v>0</v>
      </c>
      <c r="X118" s="188">
        <f>W118*H118</f>
        <v>0</v>
      </c>
      <c r="AR118" s="24" t="s">
        <v>200</v>
      </c>
      <c r="AT118" s="24" t="s">
        <v>136</v>
      </c>
      <c r="AU118" s="24" t="s">
        <v>84</v>
      </c>
      <c r="AY118" s="24" t="s">
        <v>132</v>
      </c>
      <c r="BE118" s="189">
        <f>IF(O118="základní",K118,0)</f>
        <v>0</v>
      </c>
      <c r="BF118" s="189">
        <f>IF(O118="snížená",K118,0)</f>
        <v>0</v>
      </c>
      <c r="BG118" s="189">
        <f>IF(O118="zákl. přenesená",K118,0)</f>
        <v>0</v>
      </c>
      <c r="BH118" s="189">
        <f>IF(O118="sníž. přenesená",K118,0)</f>
        <v>0</v>
      </c>
      <c r="BI118" s="189">
        <f>IF(O118="nulová",K118,0)</f>
        <v>0</v>
      </c>
      <c r="BJ118" s="24" t="s">
        <v>77</v>
      </c>
      <c r="BK118" s="189">
        <f>ROUND(P118*H118,2)</f>
        <v>0</v>
      </c>
      <c r="BL118" s="24" t="s">
        <v>200</v>
      </c>
      <c r="BM118" s="24" t="s">
        <v>201</v>
      </c>
    </row>
    <row r="119" spans="2:65" s="11" customFormat="1" ht="13.5">
      <c r="B119" s="190"/>
      <c r="D119" s="191" t="s">
        <v>143</v>
      </c>
      <c r="E119" s="192" t="s">
        <v>5</v>
      </c>
      <c r="F119" s="193" t="s">
        <v>202</v>
      </c>
      <c r="H119" s="194" t="s">
        <v>5</v>
      </c>
      <c r="I119" s="195"/>
      <c r="J119" s="195"/>
      <c r="M119" s="190"/>
      <c r="N119" s="196"/>
      <c r="O119" s="197"/>
      <c r="P119" s="197"/>
      <c r="Q119" s="197"/>
      <c r="R119" s="197"/>
      <c r="S119" s="197"/>
      <c r="T119" s="197"/>
      <c r="U119" s="197"/>
      <c r="V119" s="197"/>
      <c r="W119" s="197"/>
      <c r="X119" s="198"/>
      <c r="AT119" s="194" t="s">
        <v>143</v>
      </c>
      <c r="AU119" s="194" t="s">
        <v>84</v>
      </c>
      <c r="AV119" s="11" t="s">
        <v>77</v>
      </c>
      <c r="AW119" s="11" t="s">
        <v>7</v>
      </c>
      <c r="AX119" s="11" t="s">
        <v>72</v>
      </c>
      <c r="AY119" s="194" t="s">
        <v>132</v>
      </c>
    </row>
    <row r="120" spans="2:65" s="12" customFormat="1" ht="13.5">
      <c r="B120" s="199"/>
      <c r="D120" s="191" t="s">
        <v>143</v>
      </c>
      <c r="E120" s="200" t="s">
        <v>5</v>
      </c>
      <c r="F120" s="201" t="s">
        <v>203</v>
      </c>
      <c r="H120" s="202">
        <v>181.9</v>
      </c>
      <c r="I120" s="203"/>
      <c r="J120" s="203"/>
      <c r="M120" s="199"/>
      <c r="N120" s="204"/>
      <c r="O120" s="205"/>
      <c r="P120" s="205"/>
      <c r="Q120" s="205"/>
      <c r="R120" s="205"/>
      <c r="S120" s="205"/>
      <c r="T120" s="205"/>
      <c r="U120" s="205"/>
      <c r="V120" s="205"/>
      <c r="W120" s="205"/>
      <c r="X120" s="206"/>
      <c r="AT120" s="200" t="s">
        <v>143</v>
      </c>
      <c r="AU120" s="200" t="s">
        <v>84</v>
      </c>
      <c r="AV120" s="12" t="s">
        <v>84</v>
      </c>
      <c r="AW120" s="12" t="s">
        <v>7</v>
      </c>
      <c r="AX120" s="12" t="s">
        <v>72</v>
      </c>
      <c r="AY120" s="200" t="s">
        <v>132</v>
      </c>
    </row>
    <row r="121" spans="2:65" s="11" customFormat="1" ht="13.5">
      <c r="B121" s="190"/>
      <c r="D121" s="191" t="s">
        <v>143</v>
      </c>
      <c r="E121" s="192" t="s">
        <v>5</v>
      </c>
      <c r="F121" s="193" t="s">
        <v>204</v>
      </c>
      <c r="H121" s="194" t="s">
        <v>5</v>
      </c>
      <c r="I121" s="195"/>
      <c r="J121" s="195"/>
      <c r="M121" s="190"/>
      <c r="N121" s="196"/>
      <c r="O121" s="197"/>
      <c r="P121" s="197"/>
      <c r="Q121" s="197"/>
      <c r="R121" s="197"/>
      <c r="S121" s="197"/>
      <c r="T121" s="197"/>
      <c r="U121" s="197"/>
      <c r="V121" s="197"/>
      <c r="W121" s="197"/>
      <c r="X121" s="198"/>
      <c r="AT121" s="194" t="s">
        <v>143</v>
      </c>
      <c r="AU121" s="194" t="s">
        <v>84</v>
      </c>
      <c r="AV121" s="11" t="s">
        <v>77</v>
      </c>
      <c r="AW121" s="11" t="s">
        <v>7</v>
      </c>
      <c r="AX121" s="11" t="s">
        <v>72</v>
      </c>
      <c r="AY121" s="194" t="s">
        <v>132</v>
      </c>
    </row>
    <row r="122" spans="2:65" s="12" customFormat="1" ht="13.5">
      <c r="B122" s="199"/>
      <c r="D122" s="191" t="s">
        <v>143</v>
      </c>
      <c r="E122" s="200" t="s">
        <v>5</v>
      </c>
      <c r="F122" s="201" t="s">
        <v>205</v>
      </c>
      <c r="H122" s="202">
        <v>26.04</v>
      </c>
      <c r="I122" s="203"/>
      <c r="J122" s="203"/>
      <c r="M122" s="199"/>
      <c r="N122" s="204"/>
      <c r="O122" s="205"/>
      <c r="P122" s="205"/>
      <c r="Q122" s="205"/>
      <c r="R122" s="205"/>
      <c r="S122" s="205"/>
      <c r="T122" s="205"/>
      <c r="U122" s="205"/>
      <c r="V122" s="205"/>
      <c r="W122" s="205"/>
      <c r="X122" s="206"/>
      <c r="AT122" s="200" t="s">
        <v>143</v>
      </c>
      <c r="AU122" s="200" t="s">
        <v>84</v>
      </c>
      <c r="AV122" s="12" t="s">
        <v>84</v>
      </c>
      <c r="AW122" s="12" t="s">
        <v>7</v>
      </c>
      <c r="AX122" s="12" t="s">
        <v>72</v>
      </c>
      <c r="AY122" s="200" t="s">
        <v>132</v>
      </c>
    </row>
    <row r="123" spans="2:65" s="11" customFormat="1" ht="13.5">
      <c r="B123" s="190"/>
      <c r="D123" s="191" t="s">
        <v>143</v>
      </c>
      <c r="E123" s="192" t="s">
        <v>5</v>
      </c>
      <c r="F123" s="193" t="s">
        <v>206</v>
      </c>
      <c r="H123" s="194" t="s">
        <v>5</v>
      </c>
      <c r="I123" s="195"/>
      <c r="J123" s="195"/>
      <c r="M123" s="190"/>
      <c r="N123" s="196"/>
      <c r="O123" s="197"/>
      <c r="P123" s="197"/>
      <c r="Q123" s="197"/>
      <c r="R123" s="197"/>
      <c r="S123" s="197"/>
      <c r="T123" s="197"/>
      <c r="U123" s="197"/>
      <c r="V123" s="197"/>
      <c r="W123" s="197"/>
      <c r="X123" s="198"/>
      <c r="AT123" s="194" t="s">
        <v>143</v>
      </c>
      <c r="AU123" s="194" t="s">
        <v>84</v>
      </c>
      <c r="AV123" s="11" t="s">
        <v>77</v>
      </c>
      <c r="AW123" s="11" t="s">
        <v>7</v>
      </c>
      <c r="AX123" s="11" t="s">
        <v>72</v>
      </c>
      <c r="AY123" s="194" t="s">
        <v>132</v>
      </c>
    </row>
    <row r="124" spans="2:65" s="12" customFormat="1" ht="13.5">
      <c r="B124" s="199"/>
      <c r="D124" s="191" t="s">
        <v>143</v>
      </c>
      <c r="E124" s="200" t="s">
        <v>5</v>
      </c>
      <c r="F124" s="201" t="s">
        <v>207</v>
      </c>
      <c r="H124" s="202">
        <v>14.445</v>
      </c>
      <c r="I124" s="203"/>
      <c r="J124" s="203"/>
      <c r="M124" s="199"/>
      <c r="N124" s="204"/>
      <c r="O124" s="205"/>
      <c r="P124" s="205"/>
      <c r="Q124" s="205"/>
      <c r="R124" s="205"/>
      <c r="S124" s="205"/>
      <c r="T124" s="205"/>
      <c r="U124" s="205"/>
      <c r="V124" s="205"/>
      <c r="W124" s="205"/>
      <c r="X124" s="206"/>
      <c r="AT124" s="200" t="s">
        <v>143</v>
      </c>
      <c r="AU124" s="200" t="s">
        <v>84</v>
      </c>
      <c r="AV124" s="12" t="s">
        <v>84</v>
      </c>
      <c r="AW124" s="12" t="s">
        <v>7</v>
      </c>
      <c r="AX124" s="12" t="s">
        <v>72</v>
      </c>
      <c r="AY124" s="200" t="s">
        <v>132</v>
      </c>
    </row>
    <row r="125" spans="2:65" s="11" customFormat="1" ht="13.5">
      <c r="B125" s="190"/>
      <c r="D125" s="191" t="s">
        <v>143</v>
      </c>
      <c r="E125" s="192" t="s">
        <v>5</v>
      </c>
      <c r="F125" s="193" t="s">
        <v>208</v>
      </c>
      <c r="H125" s="194" t="s">
        <v>5</v>
      </c>
      <c r="I125" s="195"/>
      <c r="J125" s="195"/>
      <c r="M125" s="190"/>
      <c r="N125" s="196"/>
      <c r="O125" s="197"/>
      <c r="P125" s="197"/>
      <c r="Q125" s="197"/>
      <c r="R125" s="197"/>
      <c r="S125" s="197"/>
      <c r="T125" s="197"/>
      <c r="U125" s="197"/>
      <c r="V125" s="197"/>
      <c r="W125" s="197"/>
      <c r="X125" s="198"/>
      <c r="AT125" s="194" t="s">
        <v>143</v>
      </c>
      <c r="AU125" s="194" t="s">
        <v>84</v>
      </c>
      <c r="AV125" s="11" t="s">
        <v>77</v>
      </c>
      <c r="AW125" s="11" t="s">
        <v>7</v>
      </c>
      <c r="AX125" s="11" t="s">
        <v>72</v>
      </c>
      <c r="AY125" s="194" t="s">
        <v>132</v>
      </c>
    </row>
    <row r="126" spans="2:65" s="12" customFormat="1" ht="13.5">
      <c r="B126" s="199"/>
      <c r="D126" s="191" t="s">
        <v>143</v>
      </c>
      <c r="E126" s="200" t="s">
        <v>5</v>
      </c>
      <c r="F126" s="201" t="s">
        <v>209</v>
      </c>
      <c r="H126" s="202">
        <v>8.91</v>
      </c>
      <c r="I126" s="203"/>
      <c r="J126" s="203"/>
      <c r="M126" s="199"/>
      <c r="N126" s="204"/>
      <c r="O126" s="205"/>
      <c r="P126" s="205"/>
      <c r="Q126" s="205"/>
      <c r="R126" s="205"/>
      <c r="S126" s="205"/>
      <c r="T126" s="205"/>
      <c r="U126" s="205"/>
      <c r="V126" s="205"/>
      <c r="W126" s="205"/>
      <c r="X126" s="206"/>
      <c r="AT126" s="200" t="s">
        <v>143</v>
      </c>
      <c r="AU126" s="200" t="s">
        <v>84</v>
      </c>
      <c r="AV126" s="12" t="s">
        <v>84</v>
      </c>
      <c r="AW126" s="12" t="s">
        <v>7</v>
      </c>
      <c r="AX126" s="12" t="s">
        <v>72</v>
      </c>
      <c r="AY126" s="200" t="s">
        <v>132</v>
      </c>
    </row>
    <row r="127" spans="2:65" s="11" customFormat="1" ht="13.5">
      <c r="B127" s="190"/>
      <c r="D127" s="191" t="s">
        <v>143</v>
      </c>
      <c r="E127" s="192" t="s">
        <v>5</v>
      </c>
      <c r="F127" s="193" t="s">
        <v>210</v>
      </c>
      <c r="H127" s="194" t="s">
        <v>5</v>
      </c>
      <c r="I127" s="195"/>
      <c r="J127" s="195"/>
      <c r="M127" s="190"/>
      <c r="N127" s="196"/>
      <c r="O127" s="197"/>
      <c r="P127" s="197"/>
      <c r="Q127" s="197"/>
      <c r="R127" s="197"/>
      <c r="S127" s="197"/>
      <c r="T127" s="197"/>
      <c r="U127" s="197"/>
      <c r="V127" s="197"/>
      <c r="W127" s="197"/>
      <c r="X127" s="198"/>
      <c r="AT127" s="194" t="s">
        <v>143</v>
      </c>
      <c r="AU127" s="194" t="s">
        <v>84</v>
      </c>
      <c r="AV127" s="11" t="s">
        <v>77</v>
      </c>
      <c r="AW127" s="11" t="s">
        <v>7</v>
      </c>
      <c r="AX127" s="11" t="s">
        <v>72</v>
      </c>
      <c r="AY127" s="194" t="s">
        <v>132</v>
      </c>
    </row>
    <row r="128" spans="2:65" s="12" customFormat="1" ht="13.5">
      <c r="B128" s="199"/>
      <c r="D128" s="191" t="s">
        <v>143</v>
      </c>
      <c r="E128" s="200" t="s">
        <v>5</v>
      </c>
      <c r="F128" s="201" t="s">
        <v>211</v>
      </c>
      <c r="H128" s="202">
        <v>6.0750000000000002</v>
      </c>
      <c r="I128" s="203"/>
      <c r="J128" s="203"/>
      <c r="M128" s="199"/>
      <c r="N128" s="204"/>
      <c r="O128" s="205"/>
      <c r="P128" s="205"/>
      <c r="Q128" s="205"/>
      <c r="R128" s="205"/>
      <c r="S128" s="205"/>
      <c r="T128" s="205"/>
      <c r="U128" s="205"/>
      <c r="V128" s="205"/>
      <c r="W128" s="205"/>
      <c r="X128" s="206"/>
      <c r="AT128" s="200" t="s">
        <v>143</v>
      </c>
      <c r="AU128" s="200" t="s">
        <v>84</v>
      </c>
      <c r="AV128" s="12" t="s">
        <v>84</v>
      </c>
      <c r="AW128" s="12" t="s">
        <v>7</v>
      </c>
      <c r="AX128" s="12" t="s">
        <v>72</v>
      </c>
      <c r="AY128" s="200" t="s">
        <v>132</v>
      </c>
    </row>
    <row r="129" spans="2:65" s="11" customFormat="1" ht="13.5">
      <c r="B129" s="190"/>
      <c r="D129" s="191" t="s">
        <v>143</v>
      </c>
      <c r="E129" s="192" t="s">
        <v>5</v>
      </c>
      <c r="F129" s="193" t="s">
        <v>212</v>
      </c>
      <c r="H129" s="194" t="s">
        <v>5</v>
      </c>
      <c r="I129" s="195"/>
      <c r="J129" s="195"/>
      <c r="M129" s="190"/>
      <c r="N129" s="196"/>
      <c r="O129" s="197"/>
      <c r="P129" s="197"/>
      <c r="Q129" s="197"/>
      <c r="R129" s="197"/>
      <c r="S129" s="197"/>
      <c r="T129" s="197"/>
      <c r="U129" s="197"/>
      <c r="V129" s="197"/>
      <c r="W129" s="197"/>
      <c r="X129" s="198"/>
      <c r="AT129" s="194" t="s">
        <v>143</v>
      </c>
      <c r="AU129" s="194" t="s">
        <v>84</v>
      </c>
      <c r="AV129" s="11" t="s">
        <v>77</v>
      </c>
      <c r="AW129" s="11" t="s">
        <v>7</v>
      </c>
      <c r="AX129" s="11" t="s">
        <v>72</v>
      </c>
      <c r="AY129" s="194" t="s">
        <v>132</v>
      </c>
    </row>
    <row r="130" spans="2:65" s="12" customFormat="1" ht="13.5">
      <c r="B130" s="199"/>
      <c r="D130" s="191" t="s">
        <v>143</v>
      </c>
      <c r="E130" s="200" t="s">
        <v>5</v>
      </c>
      <c r="F130" s="201" t="s">
        <v>213</v>
      </c>
      <c r="H130" s="202">
        <v>0.79600000000000004</v>
      </c>
      <c r="I130" s="203"/>
      <c r="J130" s="203"/>
      <c r="M130" s="199"/>
      <c r="N130" s="204"/>
      <c r="O130" s="205"/>
      <c r="P130" s="205"/>
      <c r="Q130" s="205"/>
      <c r="R130" s="205"/>
      <c r="S130" s="205"/>
      <c r="T130" s="205"/>
      <c r="U130" s="205"/>
      <c r="V130" s="205"/>
      <c r="W130" s="205"/>
      <c r="X130" s="206"/>
      <c r="AT130" s="200" t="s">
        <v>143</v>
      </c>
      <c r="AU130" s="200" t="s">
        <v>84</v>
      </c>
      <c r="AV130" s="12" t="s">
        <v>84</v>
      </c>
      <c r="AW130" s="12" t="s">
        <v>7</v>
      </c>
      <c r="AX130" s="12" t="s">
        <v>72</v>
      </c>
      <c r="AY130" s="200" t="s">
        <v>132</v>
      </c>
    </row>
    <row r="131" spans="2:65" s="11" customFormat="1" ht="13.5">
      <c r="B131" s="190"/>
      <c r="D131" s="191" t="s">
        <v>143</v>
      </c>
      <c r="E131" s="192" t="s">
        <v>5</v>
      </c>
      <c r="F131" s="193" t="s">
        <v>214</v>
      </c>
      <c r="H131" s="194" t="s">
        <v>5</v>
      </c>
      <c r="I131" s="195"/>
      <c r="J131" s="195"/>
      <c r="M131" s="190"/>
      <c r="N131" s="196"/>
      <c r="O131" s="197"/>
      <c r="P131" s="197"/>
      <c r="Q131" s="197"/>
      <c r="R131" s="197"/>
      <c r="S131" s="197"/>
      <c r="T131" s="197"/>
      <c r="U131" s="197"/>
      <c r="V131" s="197"/>
      <c r="W131" s="197"/>
      <c r="X131" s="198"/>
      <c r="AT131" s="194" t="s">
        <v>143</v>
      </c>
      <c r="AU131" s="194" t="s">
        <v>84</v>
      </c>
      <c r="AV131" s="11" t="s">
        <v>77</v>
      </c>
      <c r="AW131" s="11" t="s">
        <v>7</v>
      </c>
      <c r="AX131" s="11" t="s">
        <v>72</v>
      </c>
      <c r="AY131" s="194" t="s">
        <v>132</v>
      </c>
    </row>
    <row r="132" spans="2:65" s="12" customFormat="1" ht="13.5">
      <c r="B132" s="199"/>
      <c r="D132" s="191" t="s">
        <v>143</v>
      </c>
      <c r="E132" s="200" t="s">
        <v>5</v>
      </c>
      <c r="F132" s="201" t="s">
        <v>215</v>
      </c>
      <c r="H132" s="202">
        <v>11.1</v>
      </c>
      <c r="I132" s="203"/>
      <c r="J132" s="203"/>
      <c r="M132" s="199"/>
      <c r="N132" s="204"/>
      <c r="O132" s="205"/>
      <c r="P132" s="205"/>
      <c r="Q132" s="205"/>
      <c r="R132" s="205"/>
      <c r="S132" s="205"/>
      <c r="T132" s="205"/>
      <c r="U132" s="205"/>
      <c r="V132" s="205"/>
      <c r="W132" s="205"/>
      <c r="X132" s="206"/>
      <c r="AT132" s="200" t="s">
        <v>143</v>
      </c>
      <c r="AU132" s="200" t="s">
        <v>84</v>
      </c>
      <c r="AV132" s="12" t="s">
        <v>84</v>
      </c>
      <c r="AW132" s="12" t="s">
        <v>7</v>
      </c>
      <c r="AX132" s="12" t="s">
        <v>72</v>
      </c>
      <c r="AY132" s="200" t="s">
        <v>132</v>
      </c>
    </row>
    <row r="133" spans="2:65" s="12" customFormat="1" ht="13.5">
      <c r="B133" s="199"/>
      <c r="D133" s="191" t="s">
        <v>143</v>
      </c>
      <c r="E133" s="200" t="s">
        <v>5</v>
      </c>
      <c r="F133" s="201" t="s">
        <v>216</v>
      </c>
      <c r="H133" s="202">
        <v>3.85</v>
      </c>
      <c r="I133" s="203"/>
      <c r="J133" s="203"/>
      <c r="M133" s="199"/>
      <c r="N133" s="204"/>
      <c r="O133" s="205"/>
      <c r="P133" s="205"/>
      <c r="Q133" s="205"/>
      <c r="R133" s="205"/>
      <c r="S133" s="205"/>
      <c r="T133" s="205"/>
      <c r="U133" s="205"/>
      <c r="V133" s="205"/>
      <c r="W133" s="205"/>
      <c r="X133" s="206"/>
      <c r="AT133" s="200" t="s">
        <v>143</v>
      </c>
      <c r="AU133" s="200" t="s">
        <v>84</v>
      </c>
      <c r="AV133" s="12" t="s">
        <v>84</v>
      </c>
      <c r="AW133" s="12" t="s">
        <v>7</v>
      </c>
      <c r="AX133" s="12" t="s">
        <v>72</v>
      </c>
      <c r="AY133" s="200" t="s">
        <v>132</v>
      </c>
    </row>
    <row r="134" spans="2:65" s="13" customFormat="1" ht="13.5">
      <c r="B134" s="207"/>
      <c r="D134" s="208" t="s">
        <v>143</v>
      </c>
      <c r="E134" s="209" t="s">
        <v>5</v>
      </c>
      <c r="F134" s="210" t="s">
        <v>146</v>
      </c>
      <c r="H134" s="211">
        <v>253.11600000000001</v>
      </c>
      <c r="I134" s="212"/>
      <c r="J134" s="212"/>
      <c r="M134" s="207"/>
      <c r="N134" s="213"/>
      <c r="O134" s="214"/>
      <c r="P134" s="214"/>
      <c r="Q134" s="214"/>
      <c r="R134" s="214"/>
      <c r="S134" s="214"/>
      <c r="T134" s="214"/>
      <c r="U134" s="214"/>
      <c r="V134" s="214"/>
      <c r="W134" s="214"/>
      <c r="X134" s="215"/>
      <c r="AT134" s="216" t="s">
        <v>143</v>
      </c>
      <c r="AU134" s="216" t="s">
        <v>84</v>
      </c>
      <c r="AV134" s="13" t="s">
        <v>141</v>
      </c>
      <c r="AW134" s="13" t="s">
        <v>7</v>
      </c>
      <c r="AX134" s="13" t="s">
        <v>77</v>
      </c>
      <c r="AY134" s="216" t="s">
        <v>132</v>
      </c>
    </row>
    <row r="135" spans="2:65" s="1" customFormat="1" ht="22.5" customHeight="1">
      <c r="B135" s="177"/>
      <c r="C135" s="220" t="s">
        <v>11</v>
      </c>
      <c r="D135" s="220" t="s">
        <v>217</v>
      </c>
      <c r="E135" s="221" t="s">
        <v>218</v>
      </c>
      <c r="F135" s="222" t="s">
        <v>219</v>
      </c>
      <c r="G135" s="223" t="s">
        <v>220</v>
      </c>
      <c r="H135" s="224">
        <v>101.246</v>
      </c>
      <c r="I135" s="225"/>
      <c r="J135" s="226"/>
      <c r="K135" s="227">
        <f>ROUND(P135*H135,2)</f>
        <v>0</v>
      </c>
      <c r="L135" s="222" t="s">
        <v>5</v>
      </c>
      <c r="M135" s="228"/>
      <c r="N135" s="229" t="s">
        <v>5</v>
      </c>
      <c r="O135" s="186" t="s">
        <v>41</v>
      </c>
      <c r="P135" s="116">
        <f>I135+J135</f>
        <v>0</v>
      </c>
      <c r="Q135" s="116">
        <f>ROUND(I135*H135,2)</f>
        <v>0</v>
      </c>
      <c r="R135" s="116">
        <f>ROUND(J135*H135,2)</f>
        <v>0</v>
      </c>
      <c r="S135" s="42"/>
      <c r="T135" s="187">
        <f>S135*H135</f>
        <v>0</v>
      </c>
      <c r="U135" s="187">
        <v>0</v>
      </c>
      <c r="V135" s="187">
        <f>U135*H135</f>
        <v>0</v>
      </c>
      <c r="W135" s="187">
        <v>0</v>
      </c>
      <c r="X135" s="188">
        <f>W135*H135</f>
        <v>0</v>
      </c>
      <c r="AR135" s="24" t="s">
        <v>221</v>
      </c>
      <c r="AT135" s="24" t="s">
        <v>217</v>
      </c>
      <c r="AU135" s="24" t="s">
        <v>84</v>
      </c>
      <c r="AY135" s="24" t="s">
        <v>132</v>
      </c>
      <c r="BE135" s="189">
        <f>IF(O135="základní",K135,0)</f>
        <v>0</v>
      </c>
      <c r="BF135" s="189">
        <f>IF(O135="snížená",K135,0)</f>
        <v>0</v>
      </c>
      <c r="BG135" s="189">
        <f>IF(O135="zákl. přenesená",K135,0)</f>
        <v>0</v>
      </c>
      <c r="BH135" s="189">
        <f>IF(O135="sníž. přenesená",K135,0)</f>
        <v>0</v>
      </c>
      <c r="BI135" s="189">
        <f>IF(O135="nulová",K135,0)</f>
        <v>0</v>
      </c>
      <c r="BJ135" s="24" t="s">
        <v>77</v>
      </c>
      <c r="BK135" s="189">
        <f>ROUND(P135*H135,2)</f>
        <v>0</v>
      </c>
      <c r="BL135" s="24" t="s">
        <v>200</v>
      </c>
      <c r="BM135" s="24" t="s">
        <v>222</v>
      </c>
    </row>
    <row r="136" spans="2:65" s="11" customFormat="1" ht="13.5">
      <c r="B136" s="190"/>
      <c r="D136" s="191" t="s">
        <v>143</v>
      </c>
      <c r="E136" s="192" t="s">
        <v>5</v>
      </c>
      <c r="F136" s="193" t="s">
        <v>202</v>
      </c>
      <c r="H136" s="194" t="s">
        <v>5</v>
      </c>
      <c r="I136" s="195"/>
      <c r="J136" s="195"/>
      <c r="M136" s="190"/>
      <c r="N136" s="196"/>
      <c r="O136" s="197"/>
      <c r="P136" s="197"/>
      <c r="Q136" s="197"/>
      <c r="R136" s="197"/>
      <c r="S136" s="197"/>
      <c r="T136" s="197"/>
      <c r="U136" s="197"/>
      <c r="V136" s="197"/>
      <c r="W136" s="197"/>
      <c r="X136" s="198"/>
      <c r="AT136" s="194" t="s">
        <v>143</v>
      </c>
      <c r="AU136" s="194" t="s">
        <v>84</v>
      </c>
      <c r="AV136" s="11" t="s">
        <v>77</v>
      </c>
      <c r="AW136" s="11" t="s">
        <v>7</v>
      </c>
      <c r="AX136" s="11" t="s">
        <v>72</v>
      </c>
      <c r="AY136" s="194" t="s">
        <v>132</v>
      </c>
    </row>
    <row r="137" spans="2:65" s="12" customFormat="1" ht="13.5">
      <c r="B137" s="199"/>
      <c r="D137" s="191" t="s">
        <v>143</v>
      </c>
      <c r="E137" s="200" t="s">
        <v>5</v>
      </c>
      <c r="F137" s="201" t="s">
        <v>223</v>
      </c>
      <c r="H137" s="202">
        <v>72.760000000000005</v>
      </c>
      <c r="I137" s="203"/>
      <c r="J137" s="203"/>
      <c r="M137" s="199"/>
      <c r="N137" s="204"/>
      <c r="O137" s="205"/>
      <c r="P137" s="205"/>
      <c r="Q137" s="205"/>
      <c r="R137" s="205"/>
      <c r="S137" s="205"/>
      <c r="T137" s="205"/>
      <c r="U137" s="205"/>
      <c r="V137" s="205"/>
      <c r="W137" s="205"/>
      <c r="X137" s="206"/>
      <c r="AT137" s="200" t="s">
        <v>143</v>
      </c>
      <c r="AU137" s="200" t="s">
        <v>84</v>
      </c>
      <c r="AV137" s="12" t="s">
        <v>84</v>
      </c>
      <c r="AW137" s="12" t="s">
        <v>7</v>
      </c>
      <c r="AX137" s="12" t="s">
        <v>72</v>
      </c>
      <c r="AY137" s="200" t="s">
        <v>132</v>
      </c>
    </row>
    <row r="138" spans="2:65" s="11" customFormat="1" ht="13.5">
      <c r="B138" s="190"/>
      <c r="D138" s="191" t="s">
        <v>143</v>
      </c>
      <c r="E138" s="192" t="s">
        <v>5</v>
      </c>
      <c r="F138" s="193" t="s">
        <v>204</v>
      </c>
      <c r="H138" s="194" t="s">
        <v>5</v>
      </c>
      <c r="I138" s="195"/>
      <c r="J138" s="195"/>
      <c r="M138" s="190"/>
      <c r="N138" s="196"/>
      <c r="O138" s="197"/>
      <c r="P138" s="197"/>
      <c r="Q138" s="197"/>
      <c r="R138" s="197"/>
      <c r="S138" s="197"/>
      <c r="T138" s="197"/>
      <c r="U138" s="197"/>
      <c r="V138" s="197"/>
      <c r="W138" s="197"/>
      <c r="X138" s="198"/>
      <c r="AT138" s="194" t="s">
        <v>143</v>
      </c>
      <c r="AU138" s="194" t="s">
        <v>84</v>
      </c>
      <c r="AV138" s="11" t="s">
        <v>77</v>
      </c>
      <c r="AW138" s="11" t="s">
        <v>7</v>
      </c>
      <c r="AX138" s="11" t="s">
        <v>72</v>
      </c>
      <c r="AY138" s="194" t="s">
        <v>132</v>
      </c>
    </row>
    <row r="139" spans="2:65" s="12" customFormat="1" ht="13.5">
      <c r="B139" s="199"/>
      <c r="D139" s="191" t="s">
        <v>143</v>
      </c>
      <c r="E139" s="200" t="s">
        <v>5</v>
      </c>
      <c r="F139" s="201" t="s">
        <v>224</v>
      </c>
      <c r="H139" s="202">
        <v>10.416</v>
      </c>
      <c r="I139" s="203"/>
      <c r="J139" s="203"/>
      <c r="M139" s="199"/>
      <c r="N139" s="204"/>
      <c r="O139" s="205"/>
      <c r="P139" s="205"/>
      <c r="Q139" s="205"/>
      <c r="R139" s="205"/>
      <c r="S139" s="205"/>
      <c r="T139" s="205"/>
      <c r="U139" s="205"/>
      <c r="V139" s="205"/>
      <c r="W139" s="205"/>
      <c r="X139" s="206"/>
      <c r="AT139" s="200" t="s">
        <v>143</v>
      </c>
      <c r="AU139" s="200" t="s">
        <v>84</v>
      </c>
      <c r="AV139" s="12" t="s">
        <v>84</v>
      </c>
      <c r="AW139" s="12" t="s">
        <v>7</v>
      </c>
      <c r="AX139" s="12" t="s">
        <v>72</v>
      </c>
      <c r="AY139" s="200" t="s">
        <v>132</v>
      </c>
    </row>
    <row r="140" spans="2:65" s="11" customFormat="1" ht="13.5">
      <c r="B140" s="190"/>
      <c r="D140" s="191" t="s">
        <v>143</v>
      </c>
      <c r="E140" s="192" t="s">
        <v>5</v>
      </c>
      <c r="F140" s="193" t="s">
        <v>206</v>
      </c>
      <c r="H140" s="194" t="s">
        <v>5</v>
      </c>
      <c r="I140" s="195"/>
      <c r="J140" s="195"/>
      <c r="M140" s="190"/>
      <c r="N140" s="196"/>
      <c r="O140" s="197"/>
      <c r="P140" s="197"/>
      <c r="Q140" s="197"/>
      <c r="R140" s="197"/>
      <c r="S140" s="197"/>
      <c r="T140" s="197"/>
      <c r="U140" s="197"/>
      <c r="V140" s="197"/>
      <c r="W140" s="197"/>
      <c r="X140" s="198"/>
      <c r="AT140" s="194" t="s">
        <v>143</v>
      </c>
      <c r="AU140" s="194" t="s">
        <v>84</v>
      </c>
      <c r="AV140" s="11" t="s">
        <v>77</v>
      </c>
      <c r="AW140" s="11" t="s">
        <v>7</v>
      </c>
      <c r="AX140" s="11" t="s">
        <v>72</v>
      </c>
      <c r="AY140" s="194" t="s">
        <v>132</v>
      </c>
    </row>
    <row r="141" spans="2:65" s="12" customFormat="1" ht="13.5">
      <c r="B141" s="199"/>
      <c r="D141" s="191" t="s">
        <v>143</v>
      </c>
      <c r="E141" s="200" t="s">
        <v>5</v>
      </c>
      <c r="F141" s="201" t="s">
        <v>225</v>
      </c>
      <c r="H141" s="202">
        <v>5.7779999999999996</v>
      </c>
      <c r="I141" s="203"/>
      <c r="J141" s="203"/>
      <c r="M141" s="199"/>
      <c r="N141" s="204"/>
      <c r="O141" s="205"/>
      <c r="P141" s="205"/>
      <c r="Q141" s="205"/>
      <c r="R141" s="205"/>
      <c r="S141" s="205"/>
      <c r="T141" s="205"/>
      <c r="U141" s="205"/>
      <c r="V141" s="205"/>
      <c r="W141" s="205"/>
      <c r="X141" s="206"/>
      <c r="AT141" s="200" t="s">
        <v>143</v>
      </c>
      <c r="AU141" s="200" t="s">
        <v>84</v>
      </c>
      <c r="AV141" s="12" t="s">
        <v>84</v>
      </c>
      <c r="AW141" s="12" t="s">
        <v>7</v>
      </c>
      <c r="AX141" s="12" t="s">
        <v>72</v>
      </c>
      <c r="AY141" s="200" t="s">
        <v>132</v>
      </c>
    </row>
    <row r="142" spans="2:65" s="11" customFormat="1" ht="13.5">
      <c r="B142" s="190"/>
      <c r="D142" s="191" t="s">
        <v>143</v>
      </c>
      <c r="E142" s="192" t="s">
        <v>5</v>
      </c>
      <c r="F142" s="193" t="s">
        <v>208</v>
      </c>
      <c r="H142" s="194" t="s">
        <v>5</v>
      </c>
      <c r="I142" s="195"/>
      <c r="J142" s="195"/>
      <c r="M142" s="190"/>
      <c r="N142" s="196"/>
      <c r="O142" s="197"/>
      <c r="P142" s="197"/>
      <c r="Q142" s="197"/>
      <c r="R142" s="197"/>
      <c r="S142" s="197"/>
      <c r="T142" s="197"/>
      <c r="U142" s="197"/>
      <c r="V142" s="197"/>
      <c r="W142" s="197"/>
      <c r="X142" s="198"/>
      <c r="AT142" s="194" t="s">
        <v>143</v>
      </c>
      <c r="AU142" s="194" t="s">
        <v>84</v>
      </c>
      <c r="AV142" s="11" t="s">
        <v>77</v>
      </c>
      <c r="AW142" s="11" t="s">
        <v>7</v>
      </c>
      <c r="AX142" s="11" t="s">
        <v>72</v>
      </c>
      <c r="AY142" s="194" t="s">
        <v>132</v>
      </c>
    </row>
    <row r="143" spans="2:65" s="12" customFormat="1" ht="13.5">
      <c r="B143" s="199"/>
      <c r="D143" s="191" t="s">
        <v>143</v>
      </c>
      <c r="E143" s="200" t="s">
        <v>5</v>
      </c>
      <c r="F143" s="201" t="s">
        <v>226</v>
      </c>
      <c r="H143" s="202">
        <v>3.5640000000000001</v>
      </c>
      <c r="I143" s="203"/>
      <c r="J143" s="203"/>
      <c r="M143" s="199"/>
      <c r="N143" s="204"/>
      <c r="O143" s="205"/>
      <c r="P143" s="205"/>
      <c r="Q143" s="205"/>
      <c r="R143" s="205"/>
      <c r="S143" s="205"/>
      <c r="T143" s="205"/>
      <c r="U143" s="205"/>
      <c r="V143" s="205"/>
      <c r="W143" s="205"/>
      <c r="X143" s="206"/>
      <c r="AT143" s="200" t="s">
        <v>143</v>
      </c>
      <c r="AU143" s="200" t="s">
        <v>84</v>
      </c>
      <c r="AV143" s="12" t="s">
        <v>84</v>
      </c>
      <c r="AW143" s="12" t="s">
        <v>7</v>
      </c>
      <c r="AX143" s="12" t="s">
        <v>72</v>
      </c>
      <c r="AY143" s="200" t="s">
        <v>132</v>
      </c>
    </row>
    <row r="144" spans="2:65" s="11" customFormat="1" ht="13.5">
      <c r="B144" s="190"/>
      <c r="D144" s="191" t="s">
        <v>143</v>
      </c>
      <c r="E144" s="192" t="s">
        <v>5</v>
      </c>
      <c r="F144" s="193" t="s">
        <v>210</v>
      </c>
      <c r="H144" s="194" t="s">
        <v>5</v>
      </c>
      <c r="I144" s="195"/>
      <c r="J144" s="195"/>
      <c r="M144" s="190"/>
      <c r="N144" s="196"/>
      <c r="O144" s="197"/>
      <c r="P144" s="197"/>
      <c r="Q144" s="197"/>
      <c r="R144" s="197"/>
      <c r="S144" s="197"/>
      <c r="T144" s="197"/>
      <c r="U144" s="197"/>
      <c r="V144" s="197"/>
      <c r="W144" s="197"/>
      <c r="X144" s="198"/>
      <c r="AT144" s="194" t="s">
        <v>143</v>
      </c>
      <c r="AU144" s="194" t="s">
        <v>84</v>
      </c>
      <c r="AV144" s="11" t="s">
        <v>77</v>
      </c>
      <c r="AW144" s="11" t="s">
        <v>7</v>
      </c>
      <c r="AX144" s="11" t="s">
        <v>72</v>
      </c>
      <c r="AY144" s="194" t="s">
        <v>132</v>
      </c>
    </row>
    <row r="145" spans="2:65" s="12" customFormat="1" ht="13.5">
      <c r="B145" s="199"/>
      <c r="D145" s="191" t="s">
        <v>143</v>
      </c>
      <c r="E145" s="200" t="s">
        <v>5</v>
      </c>
      <c r="F145" s="201" t="s">
        <v>227</v>
      </c>
      <c r="H145" s="202">
        <v>2.4300000000000002</v>
      </c>
      <c r="I145" s="203"/>
      <c r="J145" s="203"/>
      <c r="M145" s="199"/>
      <c r="N145" s="204"/>
      <c r="O145" s="205"/>
      <c r="P145" s="205"/>
      <c r="Q145" s="205"/>
      <c r="R145" s="205"/>
      <c r="S145" s="205"/>
      <c r="T145" s="205"/>
      <c r="U145" s="205"/>
      <c r="V145" s="205"/>
      <c r="W145" s="205"/>
      <c r="X145" s="206"/>
      <c r="AT145" s="200" t="s">
        <v>143</v>
      </c>
      <c r="AU145" s="200" t="s">
        <v>84</v>
      </c>
      <c r="AV145" s="12" t="s">
        <v>84</v>
      </c>
      <c r="AW145" s="12" t="s">
        <v>7</v>
      </c>
      <c r="AX145" s="12" t="s">
        <v>72</v>
      </c>
      <c r="AY145" s="200" t="s">
        <v>132</v>
      </c>
    </row>
    <row r="146" spans="2:65" s="11" customFormat="1" ht="13.5">
      <c r="B146" s="190"/>
      <c r="D146" s="191" t="s">
        <v>143</v>
      </c>
      <c r="E146" s="192" t="s">
        <v>5</v>
      </c>
      <c r="F146" s="193" t="s">
        <v>212</v>
      </c>
      <c r="H146" s="194" t="s">
        <v>5</v>
      </c>
      <c r="I146" s="195"/>
      <c r="J146" s="195"/>
      <c r="M146" s="190"/>
      <c r="N146" s="196"/>
      <c r="O146" s="197"/>
      <c r="P146" s="197"/>
      <c r="Q146" s="197"/>
      <c r="R146" s="197"/>
      <c r="S146" s="197"/>
      <c r="T146" s="197"/>
      <c r="U146" s="197"/>
      <c r="V146" s="197"/>
      <c r="W146" s="197"/>
      <c r="X146" s="198"/>
      <c r="AT146" s="194" t="s">
        <v>143</v>
      </c>
      <c r="AU146" s="194" t="s">
        <v>84</v>
      </c>
      <c r="AV146" s="11" t="s">
        <v>77</v>
      </c>
      <c r="AW146" s="11" t="s">
        <v>7</v>
      </c>
      <c r="AX146" s="11" t="s">
        <v>72</v>
      </c>
      <c r="AY146" s="194" t="s">
        <v>132</v>
      </c>
    </row>
    <row r="147" spans="2:65" s="12" customFormat="1" ht="13.5">
      <c r="B147" s="199"/>
      <c r="D147" s="191" t="s">
        <v>143</v>
      </c>
      <c r="E147" s="200" t="s">
        <v>5</v>
      </c>
      <c r="F147" s="201" t="s">
        <v>228</v>
      </c>
      <c r="H147" s="202">
        <v>0.318</v>
      </c>
      <c r="I147" s="203"/>
      <c r="J147" s="203"/>
      <c r="M147" s="199"/>
      <c r="N147" s="204"/>
      <c r="O147" s="205"/>
      <c r="P147" s="205"/>
      <c r="Q147" s="205"/>
      <c r="R147" s="205"/>
      <c r="S147" s="205"/>
      <c r="T147" s="205"/>
      <c r="U147" s="205"/>
      <c r="V147" s="205"/>
      <c r="W147" s="205"/>
      <c r="X147" s="206"/>
      <c r="AT147" s="200" t="s">
        <v>143</v>
      </c>
      <c r="AU147" s="200" t="s">
        <v>84</v>
      </c>
      <c r="AV147" s="12" t="s">
        <v>84</v>
      </c>
      <c r="AW147" s="12" t="s">
        <v>7</v>
      </c>
      <c r="AX147" s="12" t="s">
        <v>72</v>
      </c>
      <c r="AY147" s="200" t="s">
        <v>132</v>
      </c>
    </row>
    <row r="148" spans="2:65" s="11" customFormat="1" ht="13.5">
      <c r="B148" s="190"/>
      <c r="D148" s="191" t="s">
        <v>143</v>
      </c>
      <c r="E148" s="192" t="s">
        <v>5</v>
      </c>
      <c r="F148" s="193" t="s">
        <v>214</v>
      </c>
      <c r="H148" s="194" t="s">
        <v>5</v>
      </c>
      <c r="I148" s="195"/>
      <c r="J148" s="195"/>
      <c r="M148" s="190"/>
      <c r="N148" s="196"/>
      <c r="O148" s="197"/>
      <c r="P148" s="197"/>
      <c r="Q148" s="197"/>
      <c r="R148" s="197"/>
      <c r="S148" s="197"/>
      <c r="T148" s="197"/>
      <c r="U148" s="197"/>
      <c r="V148" s="197"/>
      <c r="W148" s="197"/>
      <c r="X148" s="198"/>
      <c r="AT148" s="194" t="s">
        <v>143</v>
      </c>
      <c r="AU148" s="194" t="s">
        <v>84</v>
      </c>
      <c r="AV148" s="11" t="s">
        <v>77</v>
      </c>
      <c r="AW148" s="11" t="s">
        <v>7</v>
      </c>
      <c r="AX148" s="11" t="s">
        <v>72</v>
      </c>
      <c r="AY148" s="194" t="s">
        <v>132</v>
      </c>
    </row>
    <row r="149" spans="2:65" s="12" customFormat="1" ht="13.5">
      <c r="B149" s="199"/>
      <c r="D149" s="191" t="s">
        <v>143</v>
      </c>
      <c r="E149" s="200" t="s">
        <v>5</v>
      </c>
      <c r="F149" s="201" t="s">
        <v>229</v>
      </c>
      <c r="H149" s="202">
        <v>4.4400000000000004</v>
      </c>
      <c r="I149" s="203"/>
      <c r="J149" s="203"/>
      <c r="M149" s="199"/>
      <c r="N149" s="204"/>
      <c r="O149" s="205"/>
      <c r="P149" s="205"/>
      <c r="Q149" s="205"/>
      <c r="R149" s="205"/>
      <c r="S149" s="205"/>
      <c r="T149" s="205"/>
      <c r="U149" s="205"/>
      <c r="V149" s="205"/>
      <c r="W149" s="205"/>
      <c r="X149" s="206"/>
      <c r="AT149" s="200" t="s">
        <v>143</v>
      </c>
      <c r="AU149" s="200" t="s">
        <v>84</v>
      </c>
      <c r="AV149" s="12" t="s">
        <v>84</v>
      </c>
      <c r="AW149" s="12" t="s">
        <v>7</v>
      </c>
      <c r="AX149" s="12" t="s">
        <v>72</v>
      </c>
      <c r="AY149" s="200" t="s">
        <v>132</v>
      </c>
    </row>
    <row r="150" spans="2:65" s="12" customFormat="1" ht="13.5">
      <c r="B150" s="199"/>
      <c r="D150" s="191" t="s">
        <v>143</v>
      </c>
      <c r="E150" s="200" t="s">
        <v>5</v>
      </c>
      <c r="F150" s="201" t="s">
        <v>230</v>
      </c>
      <c r="H150" s="202">
        <v>1.54</v>
      </c>
      <c r="I150" s="203"/>
      <c r="J150" s="203"/>
      <c r="M150" s="199"/>
      <c r="N150" s="204"/>
      <c r="O150" s="205"/>
      <c r="P150" s="205"/>
      <c r="Q150" s="205"/>
      <c r="R150" s="205"/>
      <c r="S150" s="205"/>
      <c r="T150" s="205"/>
      <c r="U150" s="205"/>
      <c r="V150" s="205"/>
      <c r="W150" s="205"/>
      <c r="X150" s="206"/>
      <c r="AT150" s="200" t="s">
        <v>143</v>
      </c>
      <c r="AU150" s="200" t="s">
        <v>84</v>
      </c>
      <c r="AV150" s="12" t="s">
        <v>84</v>
      </c>
      <c r="AW150" s="12" t="s">
        <v>7</v>
      </c>
      <c r="AX150" s="12" t="s">
        <v>72</v>
      </c>
      <c r="AY150" s="200" t="s">
        <v>132</v>
      </c>
    </row>
    <row r="151" spans="2:65" s="13" customFormat="1" ht="13.5">
      <c r="B151" s="207"/>
      <c r="D151" s="208" t="s">
        <v>143</v>
      </c>
      <c r="E151" s="209" t="s">
        <v>5</v>
      </c>
      <c r="F151" s="210" t="s">
        <v>146</v>
      </c>
      <c r="H151" s="211">
        <v>101.246</v>
      </c>
      <c r="I151" s="212"/>
      <c r="J151" s="212"/>
      <c r="M151" s="207"/>
      <c r="N151" s="213"/>
      <c r="O151" s="214"/>
      <c r="P151" s="214"/>
      <c r="Q151" s="214"/>
      <c r="R151" s="214"/>
      <c r="S151" s="214"/>
      <c r="T151" s="214"/>
      <c r="U151" s="214"/>
      <c r="V151" s="214"/>
      <c r="W151" s="214"/>
      <c r="X151" s="215"/>
      <c r="AT151" s="216" t="s">
        <v>143</v>
      </c>
      <c r="AU151" s="216" t="s">
        <v>84</v>
      </c>
      <c r="AV151" s="13" t="s">
        <v>141</v>
      </c>
      <c r="AW151" s="13" t="s">
        <v>7</v>
      </c>
      <c r="AX151" s="13" t="s">
        <v>77</v>
      </c>
      <c r="AY151" s="216" t="s">
        <v>132</v>
      </c>
    </row>
    <row r="152" spans="2:65" s="1" customFormat="1" ht="22.5" customHeight="1">
      <c r="B152" s="177"/>
      <c r="C152" s="178" t="s">
        <v>231</v>
      </c>
      <c r="D152" s="178" t="s">
        <v>136</v>
      </c>
      <c r="E152" s="179" t="s">
        <v>232</v>
      </c>
      <c r="F152" s="180" t="s">
        <v>233</v>
      </c>
      <c r="G152" s="181" t="s">
        <v>234</v>
      </c>
      <c r="H152" s="230"/>
      <c r="I152" s="183"/>
      <c r="J152" s="183"/>
      <c r="K152" s="184">
        <f>ROUND(P152*H152,2)</f>
        <v>0</v>
      </c>
      <c r="L152" s="180" t="s">
        <v>140</v>
      </c>
      <c r="M152" s="41"/>
      <c r="N152" s="185" t="s">
        <v>5</v>
      </c>
      <c r="O152" s="186" t="s">
        <v>41</v>
      </c>
      <c r="P152" s="116">
        <f>I152+J152</f>
        <v>0</v>
      </c>
      <c r="Q152" s="116">
        <f>ROUND(I152*H152,2)</f>
        <v>0</v>
      </c>
      <c r="R152" s="116">
        <f>ROUND(J152*H152,2)</f>
        <v>0</v>
      </c>
      <c r="S152" s="42"/>
      <c r="T152" s="187">
        <f>S152*H152</f>
        <v>0</v>
      </c>
      <c r="U152" s="187">
        <v>0</v>
      </c>
      <c r="V152" s="187">
        <f>U152*H152</f>
        <v>0</v>
      </c>
      <c r="W152" s="187">
        <v>0</v>
      </c>
      <c r="X152" s="188">
        <f>W152*H152</f>
        <v>0</v>
      </c>
      <c r="AR152" s="24" t="s">
        <v>200</v>
      </c>
      <c r="AT152" s="24" t="s">
        <v>136</v>
      </c>
      <c r="AU152" s="24" t="s">
        <v>84</v>
      </c>
      <c r="AY152" s="24" t="s">
        <v>132</v>
      </c>
      <c r="BE152" s="189">
        <f>IF(O152="základní",K152,0)</f>
        <v>0</v>
      </c>
      <c r="BF152" s="189">
        <f>IF(O152="snížená",K152,0)</f>
        <v>0</v>
      </c>
      <c r="BG152" s="189">
        <f>IF(O152="zákl. přenesená",K152,0)</f>
        <v>0</v>
      </c>
      <c r="BH152" s="189">
        <f>IF(O152="sníž. přenesená",K152,0)</f>
        <v>0</v>
      </c>
      <c r="BI152" s="189">
        <f>IF(O152="nulová",K152,0)</f>
        <v>0</v>
      </c>
      <c r="BJ152" s="24" t="s">
        <v>77</v>
      </c>
      <c r="BK152" s="189">
        <f>ROUND(P152*H152,2)</f>
        <v>0</v>
      </c>
      <c r="BL152" s="24" t="s">
        <v>200</v>
      </c>
      <c r="BM152" s="24" t="s">
        <v>235</v>
      </c>
    </row>
    <row r="153" spans="2:65" s="10" customFormat="1" ht="29.85" customHeight="1">
      <c r="B153" s="162"/>
      <c r="D153" s="174" t="s">
        <v>71</v>
      </c>
      <c r="E153" s="175" t="s">
        <v>236</v>
      </c>
      <c r="F153" s="175" t="s">
        <v>237</v>
      </c>
      <c r="I153" s="165"/>
      <c r="J153" s="165"/>
      <c r="K153" s="176">
        <f>BK153</f>
        <v>0</v>
      </c>
      <c r="M153" s="162"/>
      <c r="N153" s="167"/>
      <c r="O153" s="168"/>
      <c r="P153" s="168"/>
      <c r="Q153" s="169">
        <f>SUM(Q154:Q295)</f>
        <v>0</v>
      </c>
      <c r="R153" s="169">
        <f>SUM(R154:R295)</f>
        <v>0</v>
      </c>
      <c r="S153" s="168"/>
      <c r="T153" s="170">
        <f>SUM(T154:T295)</f>
        <v>0</v>
      </c>
      <c r="U153" s="168"/>
      <c r="V153" s="170">
        <f>SUM(V154:V295)</f>
        <v>3.7943336000000003</v>
      </c>
      <c r="W153" s="168"/>
      <c r="X153" s="171">
        <f>SUM(X154:X295)</f>
        <v>5.7614500000000008</v>
      </c>
      <c r="AR153" s="163" t="s">
        <v>84</v>
      </c>
      <c r="AT153" s="172" t="s">
        <v>71</v>
      </c>
      <c r="AU153" s="172" t="s">
        <v>77</v>
      </c>
      <c r="AY153" s="163" t="s">
        <v>132</v>
      </c>
      <c r="BK153" s="173">
        <f>SUM(BK154:BK295)</f>
        <v>0</v>
      </c>
    </row>
    <row r="154" spans="2:65" s="1" customFormat="1" ht="22.5" customHeight="1">
      <c r="B154" s="177"/>
      <c r="C154" s="178" t="s">
        <v>151</v>
      </c>
      <c r="D154" s="178" t="s">
        <v>136</v>
      </c>
      <c r="E154" s="179" t="s">
        <v>238</v>
      </c>
      <c r="F154" s="180" t="s">
        <v>239</v>
      </c>
      <c r="G154" s="181" t="s">
        <v>139</v>
      </c>
      <c r="H154" s="182">
        <v>221.375</v>
      </c>
      <c r="I154" s="183"/>
      <c r="J154" s="183"/>
      <c r="K154" s="184">
        <f>ROUND(P154*H154,2)</f>
        <v>0</v>
      </c>
      <c r="L154" s="180" t="s">
        <v>140</v>
      </c>
      <c r="M154" s="41"/>
      <c r="N154" s="185" t="s">
        <v>5</v>
      </c>
      <c r="O154" s="186" t="s">
        <v>41</v>
      </c>
      <c r="P154" s="116">
        <f>I154+J154</f>
        <v>0</v>
      </c>
      <c r="Q154" s="116">
        <f>ROUND(I154*H154,2)</f>
        <v>0</v>
      </c>
      <c r="R154" s="116">
        <f>ROUND(J154*H154,2)</f>
        <v>0</v>
      </c>
      <c r="S154" s="42"/>
      <c r="T154" s="187">
        <f>S154*H154</f>
        <v>0</v>
      </c>
      <c r="U154" s="187">
        <v>0</v>
      </c>
      <c r="V154" s="187">
        <f>U154*H154</f>
        <v>0</v>
      </c>
      <c r="W154" s="187">
        <v>0.01</v>
      </c>
      <c r="X154" s="188">
        <f>W154*H154</f>
        <v>2.2137500000000001</v>
      </c>
      <c r="AR154" s="24" t="s">
        <v>200</v>
      </c>
      <c r="AT154" s="24" t="s">
        <v>136</v>
      </c>
      <c r="AU154" s="24" t="s">
        <v>84</v>
      </c>
      <c r="AY154" s="24" t="s">
        <v>132</v>
      </c>
      <c r="BE154" s="189">
        <f>IF(O154="základní",K154,0)</f>
        <v>0</v>
      </c>
      <c r="BF154" s="189">
        <f>IF(O154="snížená",K154,0)</f>
        <v>0</v>
      </c>
      <c r="BG154" s="189">
        <f>IF(O154="zákl. přenesená",K154,0)</f>
        <v>0</v>
      </c>
      <c r="BH154" s="189">
        <f>IF(O154="sníž. přenesená",K154,0)</f>
        <v>0</v>
      </c>
      <c r="BI154" s="189">
        <f>IF(O154="nulová",K154,0)</f>
        <v>0</v>
      </c>
      <c r="BJ154" s="24" t="s">
        <v>77</v>
      </c>
      <c r="BK154" s="189">
        <f>ROUND(P154*H154,2)</f>
        <v>0</v>
      </c>
      <c r="BL154" s="24" t="s">
        <v>200</v>
      </c>
      <c r="BM154" s="24" t="s">
        <v>240</v>
      </c>
    </row>
    <row r="155" spans="2:65" s="11" customFormat="1" ht="13.5">
      <c r="B155" s="190"/>
      <c r="D155" s="191" t="s">
        <v>143</v>
      </c>
      <c r="E155" s="192" t="s">
        <v>5</v>
      </c>
      <c r="F155" s="193" t="s">
        <v>241</v>
      </c>
      <c r="H155" s="194" t="s">
        <v>5</v>
      </c>
      <c r="I155" s="195"/>
      <c r="J155" s="195"/>
      <c r="M155" s="190"/>
      <c r="N155" s="196"/>
      <c r="O155" s="197"/>
      <c r="P155" s="197"/>
      <c r="Q155" s="197"/>
      <c r="R155" s="197"/>
      <c r="S155" s="197"/>
      <c r="T155" s="197"/>
      <c r="U155" s="197"/>
      <c r="V155" s="197"/>
      <c r="W155" s="197"/>
      <c r="X155" s="198"/>
      <c r="AT155" s="194" t="s">
        <v>143</v>
      </c>
      <c r="AU155" s="194" t="s">
        <v>84</v>
      </c>
      <c r="AV155" s="11" t="s">
        <v>77</v>
      </c>
      <c r="AW155" s="11" t="s">
        <v>7</v>
      </c>
      <c r="AX155" s="11" t="s">
        <v>72</v>
      </c>
      <c r="AY155" s="194" t="s">
        <v>132</v>
      </c>
    </row>
    <row r="156" spans="2:65" s="12" customFormat="1" ht="13.5">
      <c r="B156" s="199"/>
      <c r="D156" s="191" t="s">
        <v>143</v>
      </c>
      <c r="E156" s="200" t="s">
        <v>5</v>
      </c>
      <c r="F156" s="201" t="s">
        <v>145</v>
      </c>
      <c r="H156" s="202">
        <v>221.375</v>
      </c>
      <c r="I156" s="203"/>
      <c r="J156" s="203"/>
      <c r="M156" s="199"/>
      <c r="N156" s="204"/>
      <c r="O156" s="205"/>
      <c r="P156" s="205"/>
      <c r="Q156" s="205"/>
      <c r="R156" s="205"/>
      <c r="S156" s="205"/>
      <c r="T156" s="205"/>
      <c r="U156" s="205"/>
      <c r="V156" s="205"/>
      <c r="W156" s="205"/>
      <c r="X156" s="206"/>
      <c r="AT156" s="200" t="s">
        <v>143</v>
      </c>
      <c r="AU156" s="200" t="s">
        <v>84</v>
      </c>
      <c r="AV156" s="12" t="s">
        <v>84</v>
      </c>
      <c r="AW156" s="12" t="s">
        <v>7</v>
      </c>
      <c r="AX156" s="12" t="s">
        <v>72</v>
      </c>
      <c r="AY156" s="200" t="s">
        <v>132</v>
      </c>
    </row>
    <row r="157" spans="2:65" s="13" customFormat="1" ht="13.5">
      <c r="B157" s="207"/>
      <c r="D157" s="208" t="s">
        <v>143</v>
      </c>
      <c r="E157" s="209" t="s">
        <v>5</v>
      </c>
      <c r="F157" s="210" t="s">
        <v>146</v>
      </c>
      <c r="H157" s="211">
        <v>221.375</v>
      </c>
      <c r="I157" s="212"/>
      <c r="J157" s="212"/>
      <c r="M157" s="207"/>
      <c r="N157" s="213"/>
      <c r="O157" s="214"/>
      <c r="P157" s="214"/>
      <c r="Q157" s="214"/>
      <c r="R157" s="214"/>
      <c r="S157" s="214"/>
      <c r="T157" s="214"/>
      <c r="U157" s="214"/>
      <c r="V157" s="214"/>
      <c r="W157" s="214"/>
      <c r="X157" s="215"/>
      <c r="AT157" s="216" t="s">
        <v>143</v>
      </c>
      <c r="AU157" s="216" t="s">
        <v>84</v>
      </c>
      <c r="AV157" s="13" t="s">
        <v>141</v>
      </c>
      <c r="AW157" s="13" t="s">
        <v>7</v>
      </c>
      <c r="AX157" s="13" t="s">
        <v>77</v>
      </c>
      <c r="AY157" s="216" t="s">
        <v>132</v>
      </c>
    </row>
    <row r="158" spans="2:65" s="1" customFormat="1" ht="22.5" customHeight="1">
      <c r="B158" s="177"/>
      <c r="C158" s="178" t="s">
        <v>242</v>
      </c>
      <c r="D158" s="178" t="s">
        <v>136</v>
      </c>
      <c r="E158" s="179" t="s">
        <v>243</v>
      </c>
      <c r="F158" s="180" t="s">
        <v>244</v>
      </c>
      <c r="G158" s="181" t="s">
        <v>139</v>
      </c>
      <c r="H158" s="182">
        <v>221.375</v>
      </c>
      <c r="I158" s="183"/>
      <c r="J158" s="183"/>
      <c r="K158" s="184">
        <f>ROUND(P158*H158,2)</f>
        <v>0</v>
      </c>
      <c r="L158" s="180" t="s">
        <v>140</v>
      </c>
      <c r="M158" s="41"/>
      <c r="N158" s="185" t="s">
        <v>5</v>
      </c>
      <c r="O158" s="186" t="s">
        <v>41</v>
      </c>
      <c r="P158" s="116">
        <f>I158+J158</f>
        <v>0</v>
      </c>
      <c r="Q158" s="116">
        <f>ROUND(I158*H158,2)</f>
        <v>0</v>
      </c>
      <c r="R158" s="116">
        <f>ROUND(J158*H158,2)</f>
        <v>0</v>
      </c>
      <c r="S158" s="42"/>
      <c r="T158" s="187">
        <f>S158*H158</f>
        <v>0</v>
      </c>
      <c r="U158" s="187">
        <v>0</v>
      </c>
      <c r="V158" s="187">
        <f>U158*H158</f>
        <v>0</v>
      </c>
      <c r="W158" s="187">
        <v>1.4E-2</v>
      </c>
      <c r="X158" s="188">
        <f>W158*H158</f>
        <v>3.0992500000000001</v>
      </c>
      <c r="AR158" s="24" t="s">
        <v>200</v>
      </c>
      <c r="AT158" s="24" t="s">
        <v>136</v>
      </c>
      <c r="AU158" s="24" t="s">
        <v>84</v>
      </c>
      <c r="AY158" s="24" t="s">
        <v>132</v>
      </c>
      <c r="BE158" s="189">
        <f>IF(O158="základní",K158,0)</f>
        <v>0</v>
      </c>
      <c r="BF158" s="189">
        <f>IF(O158="snížená",K158,0)</f>
        <v>0</v>
      </c>
      <c r="BG158" s="189">
        <f>IF(O158="zákl. přenesená",K158,0)</f>
        <v>0</v>
      </c>
      <c r="BH158" s="189">
        <f>IF(O158="sníž. přenesená",K158,0)</f>
        <v>0</v>
      </c>
      <c r="BI158" s="189">
        <f>IF(O158="nulová",K158,0)</f>
        <v>0</v>
      </c>
      <c r="BJ158" s="24" t="s">
        <v>77</v>
      </c>
      <c r="BK158" s="189">
        <f>ROUND(P158*H158,2)</f>
        <v>0</v>
      </c>
      <c r="BL158" s="24" t="s">
        <v>200</v>
      </c>
      <c r="BM158" s="24" t="s">
        <v>245</v>
      </c>
    </row>
    <row r="159" spans="2:65" s="11" customFormat="1" ht="13.5">
      <c r="B159" s="190"/>
      <c r="D159" s="191" t="s">
        <v>143</v>
      </c>
      <c r="E159" s="192" t="s">
        <v>5</v>
      </c>
      <c r="F159" s="193" t="s">
        <v>246</v>
      </c>
      <c r="H159" s="194" t="s">
        <v>5</v>
      </c>
      <c r="I159" s="195"/>
      <c r="J159" s="195"/>
      <c r="M159" s="190"/>
      <c r="N159" s="196"/>
      <c r="O159" s="197"/>
      <c r="P159" s="197"/>
      <c r="Q159" s="197"/>
      <c r="R159" s="197"/>
      <c r="S159" s="197"/>
      <c r="T159" s="197"/>
      <c r="U159" s="197"/>
      <c r="V159" s="197"/>
      <c r="W159" s="197"/>
      <c r="X159" s="198"/>
      <c r="AT159" s="194" t="s">
        <v>143</v>
      </c>
      <c r="AU159" s="194" t="s">
        <v>84</v>
      </c>
      <c r="AV159" s="11" t="s">
        <v>77</v>
      </c>
      <c r="AW159" s="11" t="s">
        <v>7</v>
      </c>
      <c r="AX159" s="11" t="s">
        <v>72</v>
      </c>
      <c r="AY159" s="194" t="s">
        <v>132</v>
      </c>
    </row>
    <row r="160" spans="2:65" s="12" customFormat="1" ht="13.5">
      <c r="B160" s="199"/>
      <c r="D160" s="191" t="s">
        <v>143</v>
      </c>
      <c r="E160" s="200" t="s">
        <v>5</v>
      </c>
      <c r="F160" s="201" t="s">
        <v>145</v>
      </c>
      <c r="H160" s="202">
        <v>221.375</v>
      </c>
      <c r="I160" s="203"/>
      <c r="J160" s="203"/>
      <c r="M160" s="199"/>
      <c r="N160" s="204"/>
      <c r="O160" s="205"/>
      <c r="P160" s="205"/>
      <c r="Q160" s="205"/>
      <c r="R160" s="205"/>
      <c r="S160" s="205"/>
      <c r="T160" s="205"/>
      <c r="U160" s="205"/>
      <c r="V160" s="205"/>
      <c r="W160" s="205"/>
      <c r="X160" s="206"/>
      <c r="AT160" s="200" t="s">
        <v>143</v>
      </c>
      <c r="AU160" s="200" t="s">
        <v>84</v>
      </c>
      <c r="AV160" s="12" t="s">
        <v>84</v>
      </c>
      <c r="AW160" s="12" t="s">
        <v>7</v>
      </c>
      <c r="AX160" s="12" t="s">
        <v>72</v>
      </c>
      <c r="AY160" s="200" t="s">
        <v>132</v>
      </c>
    </row>
    <row r="161" spans="2:65" s="13" customFormat="1" ht="13.5">
      <c r="B161" s="207"/>
      <c r="D161" s="208" t="s">
        <v>143</v>
      </c>
      <c r="E161" s="209" t="s">
        <v>5</v>
      </c>
      <c r="F161" s="210" t="s">
        <v>146</v>
      </c>
      <c r="H161" s="211">
        <v>221.375</v>
      </c>
      <c r="I161" s="212"/>
      <c r="J161" s="212"/>
      <c r="M161" s="207"/>
      <c r="N161" s="213"/>
      <c r="O161" s="214"/>
      <c r="P161" s="214"/>
      <c r="Q161" s="214"/>
      <c r="R161" s="214"/>
      <c r="S161" s="214"/>
      <c r="T161" s="214"/>
      <c r="U161" s="214"/>
      <c r="V161" s="214"/>
      <c r="W161" s="214"/>
      <c r="X161" s="215"/>
      <c r="AT161" s="216" t="s">
        <v>143</v>
      </c>
      <c r="AU161" s="216" t="s">
        <v>84</v>
      </c>
      <c r="AV161" s="13" t="s">
        <v>141</v>
      </c>
      <c r="AW161" s="13" t="s">
        <v>7</v>
      </c>
      <c r="AX161" s="13" t="s">
        <v>77</v>
      </c>
      <c r="AY161" s="216" t="s">
        <v>132</v>
      </c>
    </row>
    <row r="162" spans="2:65" s="1" customFormat="1" ht="22.5" customHeight="1">
      <c r="B162" s="177"/>
      <c r="C162" s="178" t="s">
        <v>247</v>
      </c>
      <c r="D162" s="178" t="s">
        <v>136</v>
      </c>
      <c r="E162" s="179" t="s">
        <v>248</v>
      </c>
      <c r="F162" s="180" t="s">
        <v>249</v>
      </c>
      <c r="G162" s="181" t="s">
        <v>139</v>
      </c>
      <c r="H162" s="182">
        <v>221.375</v>
      </c>
      <c r="I162" s="183"/>
      <c r="J162" s="183"/>
      <c r="K162" s="184">
        <f>ROUND(P162*H162,2)</f>
        <v>0</v>
      </c>
      <c r="L162" s="180" t="s">
        <v>140</v>
      </c>
      <c r="M162" s="41"/>
      <c r="N162" s="185" t="s">
        <v>5</v>
      </c>
      <c r="O162" s="186" t="s">
        <v>41</v>
      </c>
      <c r="P162" s="116">
        <f>I162+J162</f>
        <v>0</v>
      </c>
      <c r="Q162" s="116">
        <f>ROUND(I162*H162,2)</f>
        <v>0</v>
      </c>
      <c r="R162" s="116">
        <f>ROUND(J162*H162,2)</f>
        <v>0</v>
      </c>
      <c r="S162" s="42"/>
      <c r="T162" s="187">
        <f>S162*H162</f>
        <v>0</v>
      </c>
      <c r="U162" s="187">
        <v>0</v>
      </c>
      <c r="V162" s="187">
        <f>U162*H162</f>
        <v>0</v>
      </c>
      <c r="W162" s="187">
        <v>2E-3</v>
      </c>
      <c r="X162" s="188">
        <f>W162*H162</f>
        <v>0.44275000000000003</v>
      </c>
      <c r="AR162" s="24" t="s">
        <v>200</v>
      </c>
      <c r="AT162" s="24" t="s">
        <v>136</v>
      </c>
      <c r="AU162" s="24" t="s">
        <v>84</v>
      </c>
      <c r="AY162" s="24" t="s">
        <v>132</v>
      </c>
      <c r="BE162" s="189">
        <f>IF(O162="základní",K162,0)</f>
        <v>0</v>
      </c>
      <c r="BF162" s="189">
        <f>IF(O162="snížená",K162,0)</f>
        <v>0</v>
      </c>
      <c r="BG162" s="189">
        <f>IF(O162="zákl. přenesená",K162,0)</f>
        <v>0</v>
      </c>
      <c r="BH162" s="189">
        <f>IF(O162="sníž. přenesená",K162,0)</f>
        <v>0</v>
      </c>
      <c r="BI162" s="189">
        <f>IF(O162="nulová",K162,0)</f>
        <v>0</v>
      </c>
      <c r="BJ162" s="24" t="s">
        <v>77</v>
      </c>
      <c r="BK162" s="189">
        <f>ROUND(P162*H162,2)</f>
        <v>0</v>
      </c>
      <c r="BL162" s="24" t="s">
        <v>200</v>
      </c>
      <c r="BM162" s="24" t="s">
        <v>250</v>
      </c>
    </row>
    <row r="163" spans="2:65" s="11" customFormat="1" ht="13.5">
      <c r="B163" s="190"/>
      <c r="D163" s="191" t="s">
        <v>143</v>
      </c>
      <c r="E163" s="192" t="s">
        <v>5</v>
      </c>
      <c r="F163" s="193" t="s">
        <v>251</v>
      </c>
      <c r="H163" s="194" t="s">
        <v>5</v>
      </c>
      <c r="I163" s="195"/>
      <c r="J163" s="195"/>
      <c r="M163" s="190"/>
      <c r="N163" s="196"/>
      <c r="O163" s="197"/>
      <c r="P163" s="197"/>
      <c r="Q163" s="197"/>
      <c r="R163" s="197"/>
      <c r="S163" s="197"/>
      <c r="T163" s="197"/>
      <c r="U163" s="197"/>
      <c r="V163" s="197"/>
      <c r="W163" s="197"/>
      <c r="X163" s="198"/>
      <c r="AT163" s="194" t="s">
        <v>143</v>
      </c>
      <c r="AU163" s="194" t="s">
        <v>84</v>
      </c>
      <c r="AV163" s="11" t="s">
        <v>77</v>
      </c>
      <c r="AW163" s="11" t="s">
        <v>7</v>
      </c>
      <c r="AX163" s="11" t="s">
        <v>72</v>
      </c>
      <c r="AY163" s="194" t="s">
        <v>132</v>
      </c>
    </row>
    <row r="164" spans="2:65" s="12" customFormat="1" ht="13.5">
      <c r="B164" s="199"/>
      <c r="D164" s="191" t="s">
        <v>143</v>
      </c>
      <c r="E164" s="200" t="s">
        <v>5</v>
      </c>
      <c r="F164" s="201" t="s">
        <v>145</v>
      </c>
      <c r="H164" s="202">
        <v>221.375</v>
      </c>
      <c r="I164" s="203"/>
      <c r="J164" s="203"/>
      <c r="M164" s="199"/>
      <c r="N164" s="204"/>
      <c r="O164" s="205"/>
      <c r="P164" s="205"/>
      <c r="Q164" s="205"/>
      <c r="R164" s="205"/>
      <c r="S164" s="205"/>
      <c r="T164" s="205"/>
      <c r="U164" s="205"/>
      <c r="V164" s="205"/>
      <c r="W164" s="205"/>
      <c r="X164" s="206"/>
      <c r="AT164" s="200" t="s">
        <v>143</v>
      </c>
      <c r="AU164" s="200" t="s">
        <v>84</v>
      </c>
      <c r="AV164" s="12" t="s">
        <v>84</v>
      </c>
      <c r="AW164" s="12" t="s">
        <v>7</v>
      </c>
      <c r="AX164" s="12" t="s">
        <v>72</v>
      </c>
      <c r="AY164" s="200" t="s">
        <v>132</v>
      </c>
    </row>
    <row r="165" spans="2:65" s="13" customFormat="1" ht="13.5">
      <c r="B165" s="207"/>
      <c r="D165" s="208" t="s">
        <v>143</v>
      </c>
      <c r="E165" s="209" t="s">
        <v>5</v>
      </c>
      <c r="F165" s="210" t="s">
        <v>146</v>
      </c>
      <c r="H165" s="211">
        <v>221.375</v>
      </c>
      <c r="I165" s="212"/>
      <c r="J165" s="212"/>
      <c r="M165" s="207"/>
      <c r="N165" s="213"/>
      <c r="O165" s="214"/>
      <c r="P165" s="214"/>
      <c r="Q165" s="214"/>
      <c r="R165" s="214"/>
      <c r="S165" s="214"/>
      <c r="T165" s="214"/>
      <c r="U165" s="214"/>
      <c r="V165" s="214"/>
      <c r="W165" s="214"/>
      <c r="X165" s="215"/>
      <c r="AT165" s="216" t="s">
        <v>143</v>
      </c>
      <c r="AU165" s="216" t="s">
        <v>84</v>
      </c>
      <c r="AV165" s="13" t="s">
        <v>141</v>
      </c>
      <c r="AW165" s="13" t="s">
        <v>7</v>
      </c>
      <c r="AX165" s="13" t="s">
        <v>77</v>
      </c>
      <c r="AY165" s="216" t="s">
        <v>132</v>
      </c>
    </row>
    <row r="166" spans="2:65" s="1" customFormat="1" ht="22.5" customHeight="1">
      <c r="B166" s="177"/>
      <c r="C166" s="178" t="s">
        <v>252</v>
      </c>
      <c r="D166" s="178" t="s">
        <v>136</v>
      </c>
      <c r="E166" s="179" t="s">
        <v>253</v>
      </c>
      <c r="F166" s="180" t="s">
        <v>254</v>
      </c>
      <c r="G166" s="181" t="s">
        <v>255</v>
      </c>
      <c r="H166" s="182">
        <v>19</v>
      </c>
      <c r="I166" s="183"/>
      <c r="J166" s="183"/>
      <c r="K166" s="184">
        <f>ROUND(P166*H166,2)</f>
        <v>0</v>
      </c>
      <c r="L166" s="180" t="s">
        <v>140</v>
      </c>
      <c r="M166" s="41"/>
      <c r="N166" s="185" t="s">
        <v>5</v>
      </c>
      <c r="O166" s="186" t="s">
        <v>41</v>
      </c>
      <c r="P166" s="116">
        <f>I166+J166</f>
        <v>0</v>
      </c>
      <c r="Q166" s="116">
        <f>ROUND(I166*H166,2)</f>
        <v>0</v>
      </c>
      <c r="R166" s="116">
        <f>ROUND(J166*H166,2)</f>
        <v>0</v>
      </c>
      <c r="S166" s="42"/>
      <c r="T166" s="187">
        <f>S166*H166</f>
        <v>0</v>
      </c>
      <c r="U166" s="187">
        <v>0</v>
      </c>
      <c r="V166" s="187">
        <f>U166*H166</f>
        <v>0</v>
      </c>
      <c r="W166" s="187">
        <v>2.9999999999999997E-4</v>
      </c>
      <c r="X166" s="188">
        <f>W166*H166</f>
        <v>5.6999999999999993E-3</v>
      </c>
      <c r="AR166" s="24" t="s">
        <v>200</v>
      </c>
      <c r="AT166" s="24" t="s">
        <v>136</v>
      </c>
      <c r="AU166" s="24" t="s">
        <v>84</v>
      </c>
      <c r="AY166" s="24" t="s">
        <v>132</v>
      </c>
      <c r="BE166" s="189">
        <f>IF(O166="základní",K166,0)</f>
        <v>0</v>
      </c>
      <c r="BF166" s="189">
        <f>IF(O166="snížená",K166,0)</f>
        <v>0</v>
      </c>
      <c r="BG166" s="189">
        <f>IF(O166="zákl. přenesená",K166,0)</f>
        <v>0</v>
      </c>
      <c r="BH166" s="189">
        <f>IF(O166="sníž. přenesená",K166,0)</f>
        <v>0</v>
      </c>
      <c r="BI166" s="189">
        <f>IF(O166="nulová",K166,0)</f>
        <v>0</v>
      </c>
      <c r="BJ166" s="24" t="s">
        <v>77</v>
      </c>
      <c r="BK166" s="189">
        <f>ROUND(P166*H166,2)</f>
        <v>0</v>
      </c>
      <c r="BL166" s="24" t="s">
        <v>200</v>
      </c>
      <c r="BM166" s="24" t="s">
        <v>256</v>
      </c>
    </row>
    <row r="167" spans="2:65" s="11" customFormat="1" ht="13.5">
      <c r="B167" s="190"/>
      <c r="D167" s="191" t="s">
        <v>143</v>
      </c>
      <c r="E167" s="192" t="s">
        <v>5</v>
      </c>
      <c r="F167" s="193" t="s">
        <v>257</v>
      </c>
      <c r="H167" s="194" t="s">
        <v>5</v>
      </c>
      <c r="I167" s="195"/>
      <c r="J167" s="195"/>
      <c r="M167" s="190"/>
      <c r="N167" s="196"/>
      <c r="O167" s="197"/>
      <c r="P167" s="197"/>
      <c r="Q167" s="197"/>
      <c r="R167" s="197"/>
      <c r="S167" s="197"/>
      <c r="T167" s="197"/>
      <c r="U167" s="197"/>
      <c r="V167" s="197"/>
      <c r="W167" s="197"/>
      <c r="X167" s="198"/>
      <c r="AT167" s="194" t="s">
        <v>143</v>
      </c>
      <c r="AU167" s="194" t="s">
        <v>84</v>
      </c>
      <c r="AV167" s="11" t="s">
        <v>77</v>
      </c>
      <c r="AW167" s="11" t="s">
        <v>7</v>
      </c>
      <c r="AX167" s="11" t="s">
        <v>72</v>
      </c>
      <c r="AY167" s="194" t="s">
        <v>132</v>
      </c>
    </row>
    <row r="168" spans="2:65" s="12" customFormat="1" ht="13.5">
      <c r="B168" s="199"/>
      <c r="D168" s="191" t="s">
        <v>143</v>
      </c>
      <c r="E168" s="200" t="s">
        <v>5</v>
      </c>
      <c r="F168" s="201" t="s">
        <v>252</v>
      </c>
      <c r="H168" s="202">
        <v>12</v>
      </c>
      <c r="I168" s="203"/>
      <c r="J168" s="203"/>
      <c r="M168" s="199"/>
      <c r="N168" s="204"/>
      <c r="O168" s="205"/>
      <c r="P168" s="205"/>
      <c r="Q168" s="205"/>
      <c r="R168" s="205"/>
      <c r="S168" s="205"/>
      <c r="T168" s="205"/>
      <c r="U168" s="205"/>
      <c r="V168" s="205"/>
      <c r="W168" s="205"/>
      <c r="X168" s="206"/>
      <c r="AT168" s="200" t="s">
        <v>143</v>
      </c>
      <c r="AU168" s="200" t="s">
        <v>84</v>
      </c>
      <c r="AV168" s="12" t="s">
        <v>84</v>
      </c>
      <c r="AW168" s="12" t="s">
        <v>7</v>
      </c>
      <c r="AX168" s="12" t="s">
        <v>72</v>
      </c>
      <c r="AY168" s="200" t="s">
        <v>132</v>
      </c>
    </row>
    <row r="169" spans="2:65" s="11" customFormat="1" ht="13.5">
      <c r="B169" s="190"/>
      <c r="D169" s="191" t="s">
        <v>143</v>
      </c>
      <c r="E169" s="192" t="s">
        <v>5</v>
      </c>
      <c r="F169" s="193" t="s">
        <v>258</v>
      </c>
      <c r="H169" s="194" t="s">
        <v>5</v>
      </c>
      <c r="I169" s="195"/>
      <c r="J169" s="195"/>
      <c r="M169" s="190"/>
      <c r="N169" s="196"/>
      <c r="O169" s="197"/>
      <c r="P169" s="197"/>
      <c r="Q169" s="197"/>
      <c r="R169" s="197"/>
      <c r="S169" s="197"/>
      <c r="T169" s="197"/>
      <c r="U169" s="197"/>
      <c r="V169" s="197"/>
      <c r="W169" s="197"/>
      <c r="X169" s="198"/>
      <c r="AT169" s="194" t="s">
        <v>143</v>
      </c>
      <c r="AU169" s="194" t="s">
        <v>84</v>
      </c>
      <c r="AV169" s="11" t="s">
        <v>77</v>
      </c>
      <c r="AW169" s="11" t="s">
        <v>7</v>
      </c>
      <c r="AX169" s="11" t="s">
        <v>72</v>
      </c>
      <c r="AY169" s="194" t="s">
        <v>132</v>
      </c>
    </row>
    <row r="170" spans="2:65" s="12" customFormat="1" ht="13.5">
      <c r="B170" s="199"/>
      <c r="D170" s="191" t="s">
        <v>143</v>
      </c>
      <c r="E170" s="200" t="s">
        <v>5</v>
      </c>
      <c r="F170" s="201" t="s">
        <v>84</v>
      </c>
      <c r="H170" s="202">
        <v>2</v>
      </c>
      <c r="I170" s="203"/>
      <c r="J170" s="203"/>
      <c r="M170" s="199"/>
      <c r="N170" s="204"/>
      <c r="O170" s="205"/>
      <c r="P170" s="205"/>
      <c r="Q170" s="205"/>
      <c r="R170" s="205"/>
      <c r="S170" s="205"/>
      <c r="T170" s="205"/>
      <c r="U170" s="205"/>
      <c r="V170" s="205"/>
      <c r="W170" s="205"/>
      <c r="X170" s="206"/>
      <c r="AT170" s="200" t="s">
        <v>143</v>
      </c>
      <c r="AU170" s="200" t="s">
        <v>84</v>
      </c>
      <c r="AV170" s="12" t="s">
        <v>84</v>
      </c>
      <c r="AW170" s="12" t="s">
        <v>7</v>
      </c>
      <c r="AX170" s="12" t="s">
        <v>72</v>
      </c>
      <c r="AY170" s="200" t="s">
        <v>132</v>
      </c>
    </row>
    <row r="171" spans="2:65" s="11" customFormat="1" ht="13.5">
      <c r="B171" s="190"/>
      <c r="D171" s="191" t="s">
        <v>143</v>
      </c>
      <c r="E171" s="192" t="s">
        <v>5</v>
      </c>
      <c r="F171" s="193" t="s">
        <v>259</v>
      </c>
      <c r="H171" s="194" t="s">
        <v>5</v>
      </c>
      <c r="I171" s="195"/>
      <c r="J171" s="195"/>
      <c r="M171" s="190"/>
      <c r="N171" s="196"/>
      <c r="O171" s="197"/>
      <c r="P171" s="197"/>
      <c r="Q171" s="197"/>
      <c r="R171" s="197"/>
      <c r="S171" s="197"/>
      <c r="T171" s="197"/>
      <c r="U171" s="197"/>
      <c r="V171" s="197"/>
      <c r="W171" s="197"/>
      <c r="X171" s="198"/>
      <c r="AT171" s="194" t="s">
        <v>143</v>
      </c>
      <c r="AU171" s="194" t="s">
        <v>84</v>
      </c>
      <c r="AV171" s="11" t="s">
        <v>77</v>
      </c>
      <c r="AW171" s="11" t="s">
        <v>7</v>
      </c>
      <c r="AX171" s="11" t="s">
        <v>72</v>
      </c>
      <c r="AY171" s="194" t="s">
        <v>132</v>
      </c>
    </row>
    <row r="172" spans="2:65" s="12" customFormat="1" ht="13.5">
      <c r="B172" s="199"/>
      <c r="D172" s="191" t="s">
        <v>143</v>
      </c>
      <c r="E172" s="200" t="s">
        <v>5</v>
      </c>
      <c r="F172" s="201" t="s">
        <v>260</v>
      </c>
      <c r="H172" s="202">
        <v>5</v>
      </c>
      <c r="I172" s="203"/>
      <c r="J172" s="203"/>
      <c r="M172" s="199"/>
      <c r="N172" s="204"/>
      <c r="O172" s="205"/>
      <c r="P172" s="205"/>
      <c r="Q172" s="205"/>
      <c r="R172" s="205"/>
      <c r="S172" s="205"/>
      <c r="T172" s="205"/>
      <c r="U172" s="205"/>
      <c r="V172" s="205"/>
      <c r="W172" s="205"/>
      <c r="X172" s="206"/>
      <c r="AT172" s="200" t="s">
        <v>143</v>
      </c>
      <c r="AU172" s="200" t="s">
        <v>84</v>
      </c>
      <c r="AV172" s="12" t="s">
        <v>84</v>
      </c>
      <c r="AW172" s="12" t="s">
        <v>7</v>
      </c>
      <c r="AX172" s="12" t="s">
        <v>72</v>
      </c>
      <c r="AY172" s="200" t="s">
        <v>132</v>
      </c>
    </row>
    <row r="173" spans="2:65" s="13" customFormat="1" ht="13.5">
      <c r="B173" s="207"/>
      <c r="D173" s="208" t="s">
        <v>143</v>
      </c>
      <c r="E173" s="209" t="s">
        <v>5</v>
      </c>
      <c r="F173" s="210" t="s">
        <v>146</v>
      </c>
      <c r="H173" s="211">
        <v>19</v>
      </c>
      <c r="I173" s="212"/>
      <c r="J173" s="212"/>
      <c r="M173" s="207"/>
      <c r="N173" s="213"/>
      <c r="O173" s="214"/>
      <c r="P173" s="214"/>
      <c r="Q173" s="214"/>
      <c r="R173" s="214"/>
      <c r="S173" s="214"/>
      <c r="T173" s="214"/>
      <c r="U173" s="214"/>
      <c r="V173" s="214"/>
      <c r="W173" s="214"/>
      <c r="X173" s="215"/>
      <c r="AT173" s="216" t="s">
        <v>143</v>
      </c>
      <c r="AU173" s="216" t="s">
        <v>84</v>
      </c>
      <c r="AV173" s="13" t="s">
        <v>141</v>
      </c>
      <c r="AW173" s="13" t="s">
        <v>7</v>
      </c>
      <c r="AX173" s="13" t="s">
        <v>77</v>
      </c>
      <c r="AY173" s="216" t="s">
        <v>132</v>
      </c>
    </row>
    <row r="174" spans="2:65" s="1" customFormat="1" ht="22.5" customHeight="1">
      <c r="B174" s="177"/>
      <c r="C174" s="178" t="s">
        <v>261</v>
      </c>
      <c r="D174" s="178" t="s">
        <v>136</v>
      </c>
      <c r="E174" s="179" t="s">
        <v>262</v>
      </c>
      <c r="F174" s="180" t="s">
        <v>263</v>
      </c>
      <c r="G174" s="181" t="s">
        <v>139</v>
      </c>
      <c r="H174" s="182">
        <v>250.68</v>
      </c>
      <c r="I174" s="183"/>
      <c r="J174" s="183"/>
      <c r="K174" s="184">
        <f>ROUND(P174*H174,2)</f>
        <v>0</v>
      </c>
      <c r="L174" s="180" t="s">
        <v>140</v>
      </c>
      <c r="M174" s="41"/>
      <c r="N174" s="185" t="s">
        <v>5</v>
      </c>
      <c r="O174" s="186" t="s">
        <v>41</v>
      </c>
      <c r="P174" s="116">
        <f>I174+J174</f>
        <v>0</v>
      </c>
      <c r="Q174" s="116">
        <f>ROUND(I174*H174,2)</f>
        <v>0</v>
      </c>
      <c r="R174" s="116">
        <f>ROUND(J174*H174,2)</f>
        <v>0</v>
      </c>
      <c r="S174" s="42"/>
      <c r="T174" s="187">
        <f>S174*H174</f>
        <v>0</v>
      </c>
      <c r="U174" s="187">
        <v>0</v>
      </c>
      <c r="V174" s="187">
        <f>U174*H174</f>
        <v>0</v>
      </c>
      <c r="W174" s="187">
        <v>0</v>
      </c>
      <c r="X174" s="188">
        <f>W174*H174</f>
        <v>0</v>
      </c>
      <c r="AR174" s="24" t="s">
        <v>200</v>
      </c>
      <c r="AT174" s="24" t="s">
        <v>136</v>
      </c>
      <c r="AU174" s="24" t="s">
        <v>84</v>
      </c>
      <c r="AY174" s="24" t="s">
        <v>132</v>
      </c>
      <c r="BE174" s="189">
        <f>IF(O174="základní",K174,0)</f>
        <v>0</v>
      </c>
      <c r="BF174" s="189">
        <f>IF(O174="snížená",K174,0)</f>
        <v>0</v>
      </c>
      <c r="BG174" s="189">
        <f>IF(O174="zákl. přenesená",K174,0)</f>
        <v>0</v>
      </c>
      <c r="BH174" s="189">
        <f>IF(O174="sníž. přenesená",K174,0)</f>
        <v>0</v>
      </c>
      <c r="BI174" s="189">
        <f>IF(O174="nulová",K174,0)</f>
        <v>0</v>
      </c>
      <c r="BJ174" s="24" t="s">
        <v>77</v>
      </c>
      <c r="BK174" s="189">
        <f>ROUND(P174*H174,2)</f>
        <v>0</v>
      </c>
      <c r="BL174" s="24" t="s">
        <v>200</v>
      </c>
      <c r="BM174" s="24" t="s">
        <v>264</v>
      </c>
    </row>
    <row r="175" spans="2:65" s="11" customFormat="1" ht="13.5">
      <c r="B175" s="190"/>
      <c r="D175" s="191" t="s">
        <v>143</v>
      </c>
      <c r="E175" s="192" t="s">
        <v>5</v>
      </c>
      <c r="F175" s="193" t="s">
        <v>265</v>
      </c>
      <c r="H175" s="194" t="s">
        <v>5</v>
      </c>
      <c r="I175" s="195"/>
      <c r="J175" s="195"/>
      <c r="M175" s="190"/>
      <c r="N175" s="196"/>
      <c r="O175" s="197"/>
      <c r="P175" s="197"/>
      <c r="Q175" s="197"/>
      <c r="R175" s="197"/>
      <c r="S175" s="197"/>
      <c r="T175" s="197"/>
      <c r="U175" s="197"/>
      <c r="V175" s="197"/>
      <c r="W175" s="197"/>
      <c r="X175" s="198"/>
      <c r="AT175" s="194" t="s">
        <v>143</v>
      </c>
      <c r="AU175" s="194" t="s">
        <v>84</v>
      </c>
      <c r="AV175" s="11" t="s">
        <v>77</v>
      </c>
      <c r="AW175" s="11" t="s">
        <v>7</v>
      </c>
      <c r="AX175" s="11" t="s">
        <v>72</v>
      </c>
      <c r="AY175" s="194" t="s">
        <v>132</v>
      </c>
    </row>
    <row r="176" spans="2:65" s="12" customFormat="1" ht="13.5">
      <c r="B176" s="199"/>
      <c r="D176" s="191" t="s">
        <v>143</v>
      </c>
      <c r="E176" s="200" t="s">
        <v>5</v>
      </c>
      <c r="F176" s="201" t="s">
        <v>266</v>
      </c>
      <c r="H176" s="202">
        <v>182.15</v>
      </c>
      <c r="I176" s="203"/>
      <c r="J176" s="203"/>
      <c r="M176" s="199"/>
      <c r="N176" s="204"/>
      <c r="O176" s="205"/>
      <c r="P176" s="205"/>
      <c r="Q176" s="205"/>
      <c r="R176" s="205"/>
      <c r="S176" s="205"/>
      <c r="T176" s="205"/>
      <c r="U176" s="205"/>
      <c r="V176" s="205"/>
      <c r="W176" s="205"/>
      <c r="X176" s="206"/>
      <c r="AT176" s="200" t="s">
        <v>143</v>
      </c>
      <c r="AU176" s="200" t="s">
        <v>84</v>
      </c>
      <c r="AV176" s="12" t="s">
        <v>84</v>
      </c>
      <c r="AW176" s="12" t="s">
        <v>7</v>
      </c>
      <c r="AX176" s="12" t="s">
        <v>72</v>
      </c>
      <c r="AY176" s="200" t="s">
        <v>132</v>
      </c>
    </row>
    <row r="177" spans="2:65" s="11" customFormat="1" ht="13.5">
      <c r="B177" s="190"/>
      <c r="D177" s="191" t="s">
        <v>143</v>
      </c>
      <c r="E177" s="192" t="s">
        <v>5</v>
      </c>
      <c r="F177" s="193" t="s">
        <v>204</v>
      </c>
      <c r="H177" s="194" t="s">
        <v>5</v>
      </c>
      <c r="I177" s="195"/>
      <c r="J177" s="195"/>
      <c r="M177" s="190"/>
      <c r="N177" s="196"/>
      <c r="O177" s="197"/>
      <c r="P177" s="197"/>
      <c r="Q177" s="197"/>
      <c r="R177" s="197"/>
      <c r="S177" s="197"/>
      <c r="T177" s="197"/>
      <c r="U177" s="197"/>
      <c r="V177" s="197"/>
      <c r="W177" s="197"/>
      <c r="X177" s="198"/>
      <c r="AT177" s="194" t="s">
        <v>143</v>
      </c>
      <c r="AU177" s="194" t="s">
        <v>84</v>
      </c>
      <c r="AV177" s="11" t="s">
        <v>77</v>
      </c>
      <c r="AW177" s="11" t="s">
        <v>7</v>
      </c>
      <c r="AX177" s="11" t="s">
        <v>72</v>
      </c>
      <c r="AY177" s="194" t="s">
        <v>132</v>
      </c>
    </row>
    <row r="178" spans="2:65" s="12" customFormat="1" ht="13.5">
      <c r="B178" s="199"/>
      <c r="D178" s="191" t="s">
        <v>143</v>
      </c>
      <c r="E178" s="200" t="s">
        <v>5</v>
      </c>
      <c r="F178" s="201" t="s">
        <v>267</v>
      </c>
      <c r="H178" s="202">
        <v>22.785</v>
      </c>
      <c r="I178" s="203"/>
      <c r="J178" s="203"/>
      <c r="M178" s="199"/>
      <c r="N178" s="204"/>
      <c r="O178" s="205"/>
      <c r="P178" s="205"/>
      <c r="Q178" s="205"/>
      <c r="R178" s="205"/>
      <c r="S178" s="205"/>
      <c r="T178" s="205"/>
      <c r="U178" s="205"/>
      <c r="V178" s="205"/>
      <c r="W178" s="205"/>
      <c r="X178" s="206"/>
      <c r="AT178" s="200" t="s">
        <v>143</v>
      </c>
      <c r="AU178" s="200" t="s">
        <v>84</v>
      </c>
      <c r="AV178" s="12" t="s">
        <v>84</v>
      </c>
      <c r="AW178" s="12" t="s">
        <v>7</v>
      </c>
      <c r="AX178" s="12" t="s">
        <v>72</v>
      </c>
      <c r="AY178" s="200" t="s">
        <v>132</v>
      </c>
    </row>
    <row r="179" spans="2:65" s="11" customFormat="1" ht="13.5">
      <c r="B179" s="190"/>
      <c r="D179" s="191" t="s">
        <v>143</v>
      </c>
      <c r="E179" s="192" t="s">
        <v>5</v>
      </c>
      <c r="F179" s="193" t="s">
        <v>206</v>
      </c>
      <c r="H179" s="194" t="s">
        <v>5</v>
      </c>
      <c r="I179" s="195"/>
      <c r="J179" s="195"/>
      <c r="M179" s="190"/>
      <c r="N179" s="196"/>
      <c r="O179" s="197"/>
      <c r="P179" s="197"/>
      <c r="Q179" s="197"/>
      <c r="R179" s="197"/>
      <c r="S179" s="197"/>
      <c r="T179" s="197"/>
      <c r="U179" s="197"/>
      <c r="V179" s="197"/>
      <c r="W179" s="197"/>
      <c r="X179" s="198"/>
      <c r="AT179" s="194" t="s">
        <v>143</v>
      </c>
      <c r="AU179" s="194" t="s">
        <v>84</v>
      </c>
      <c r="AV179" s="11" t="s">
        <v>77</v>
      </c>
      <c r="AW179" s="11" t="s">
        <v>7</v>
      </c>
      <c r="AX179" s="11" t="s">
        <v>72</v>
      </c>
      <c r="AY179" s="194" t="s">
        <v>132</v>
      </c>
    </row>
    <row r="180" spans="2:65" s="12" customFormat="1" ht="13.5">
      <c r="B180" s="199"/>
      <c r="D180" s="191" t="s">
        <v>143</v>
      </c>
      <c r="E180" s="200" t="s">
        <v>5</v>
      </c>
      <c r="F180" s="201" t="s">
        <v>268</v>
      </c>
      <c r="H180" s="202">
        <v>22.47</v>
      </c>
      <c r="I180" s="203"/>
      <c r="J180" s="203"/>
      <c r="M180" s="199"/>
      <c r="N180" s="204"/>
      <c r="O180" s="205"/>
      <c r="P180" s="205"/>
      <c r="Q180" s="205"/>
      <c r="R180" s="205"/>
      <c r="S180" s="205"/>
      <c r="T180" s="205"/>
      <c r="U180" s="205"/>
      <c r="V180" s="205"/>
      <c r="W180" s="205"/>
      <c r="X180" s="206"/>
      <c r="AT180" s="200" t="s">
        <v>143</v>
      </c>
      <c r="AU180" s="200" t="s">
        <v>84</v>
      </c>
      <c r="AV180" s="12" t="s">
        <v>84</v>
      </c>
      <c r="AW180" s="12" t="s">
        <v>7</v>
      </c>
      <c r="AX180" s="12" t="s">
        <v>72</v>
      </c>
      <c r="AY180" s="200" t="s">
        <v>132</v>
      </c>
    </row>
    <row r="181" spans="2:65" s="11" customFormat="1" ht="13.5">
      <c r="B181" s="190"/>
      <c r="D181" s="191" t="s">
        <v>143</v>
      </c>
      <c r="E181" s="192" t="s">
        <v>5</v>
      </c>
      <c r="F181" s="193" t="s">
        <v>208</v>
      </c>
      <c r="H181" s="194" t="s">
        <v>5</v>
      </c>
      <c r="I181" s="195"/>
      <c r="J181" s="195"/>
      <c r="M181" s="190"/>
      <c r="N181" s="196"/>
      <c r="O181" s="197"/>
      <c r="P181" s="197"/>
      <c r="Q181" s="197"/>
      <c r="R181" s="197"/>
      <c r="S181" s="197"/>
      <c r="T181" s="197"/>
      <c r="U181" s="197"/>
      <c r="V181" s="197"/>
      <c r="W181" s="197"/>
      <c r="X181" s="198"/>
      <c r="AT181" s="194" t="s">
        <v>143</v>
      </c>
      <c r="AU181" s="194" t="s">
        <v>84</v>
      </c>
      <c r="AV181" s="11" t="s">
        <v>77</v>
      </c>
      <c r="AW181" s="11" t="s">
        <v>7</v>
      </c>
      <c r="AX181" s="11" t="s">
        <v>72</v>
      </c>
      <c r="AY181" s="194" t="s">
        <v>132</v>
      </c>
    </row>
    <row r="182" spans="2:65" s="12" customFormat="1" ht="13.5">
      <c r="B182" s="199"/>
      <c r="D182" s="191" t="s">
        <v>143</v>
      </c>
      <c r="E182" s="200" t="s">
        <v>5</v>
      </c>
      <c r="F182" s="201" t="s">
        <v>269</v>
      </c>
      <c r="H182" s="202">
        <v>4.95</v>
      </c>
      <c r="I182" s="203"/>
      <c r="J182" s="203"/>
      <c r="M182" s="199"/>
      <c r="N182" s="204"/>
      <c r="O182" s="205"/>
      <c r="P182" s="205"/>
      <c r="Q182" s="205"/>
      <c r="R182" s="205"/>
      <c r="S182" s="205"/>
      <c r="T182" s="205"/>
      <c r="U182" s="205"/>
      <c r="V182" s="205"/>
      <c r="W182" s="205"/>
      <c r="X182" s="206"/>
      <c r="AT182" s="200" t="s">
        <v>143</v>
      </c>
      <c r="AU182" s="200" t="s">
        <v>84</v>
      </c>
      <c r="AV182" s="12" t="s">
        <v>84</v>
      </c>
      <c r="AW182" s="12" t="s">
        <v>7</v>
      </c>
      <c r="AX182" s="12" t="s">
        <v>72</v>
      </c>
      <c r="AY182" s="200" t="s">
        <v>132</v>
      </c>
    </row>
    <row r="183" spans="2:65" s="11" customFormat="1" ht="13.5">
      <c r="B183" s="190"/>
      <c r="D183" s="191" t="s">
        <v>143</v>
      </c>
      <c r="E183" s="192" t="s">
        <v>5</v>
      </c>
      <c r="F183" s="193" t="s">
        <v>210</v>
      </c>
      <c r="H183" s="194" t="s">
        <v>5</v>
      </c>
      <c r="I183" s="195"/>
      <c r="J183" s="195"/>
      <c r="M183" s="190"/>
      <c r="N183" s="196"/>
      <c r="O183" s="197"/>
      <c r="P183" s="197"/>
      <c r="Q183" s="197"/>
      <c r="R183" s="197"/>
      <c r="S183" s="197"/>
      <c r="T183" s="197"/>
      <c r="U183" s="197"/>
      <c r="V183" s="197"/>
      <c r="W183" s="197"/>
      <c r="X183" s="198"/>
      <c r="AT183" s="194" t="s">
        <v>143</v>
      </c>
      <c r="AU183" s="194" t="s">
        <v>84</v>
      </c>
      <c r="AV183" s="11" t="s">
        <v>77</v>
      </c>
      <c r="AW183" s="11" t="s">
        <v>7</v>
      </c>
      <c r="AX183" s="11" t="s">
        <v>72</v>
      </c>
      <c r="AY183" s="194" t="s">
        <v>132</v>
      </c>
    </row>
    <row r="184" spans="2:65" s="12" customFormat="1" ht="13.5">
      <c r="B184" s="199"/>
      <c r="D184" s="191" t="s">
        <v>143</v>
      </c>
      <c r="E184" s="200" t="s">
        <v>5</v>
      </c>
      <c r="F184" s="201" t="s">
        <v>270</v>
      </c>
      <c r="H184" s="202">
        <v>3.375</v>
      </c>
      <c r="I184" s="203"/>
      <c r="J184" s="203"/>
      <c r="M184" s="199"/>
      <c r="N184" s="204"/>
      <c r="O184" s="205"/>
      <c r="P184" s="205"/>
      <c r="Q184" s="205"/>
      <c r="R184" s="205"/>
      <c r="S184" s="205"/>
      <c r="T184" s="205"/>
      <c r="U184" s="205"/>
      <c r="V184" s="205"/>
      <c r="W184" s="205"/>
      <c r="X184" s="206"/>
      <c r="AT184" s="200" t="s">
        <v>143</v>
      </c>
      <c r="AU184" s="200" t="s">
        <v>84</v>
      </c>
      <c r="AV184" s="12" t="s">
        <v>84</v>
      </c>
      <c r="AW184" s="12" t="s">
        <v>7</v>
      </c>
      <c r="AX184" s="12" t="s">
        <v>72</v>
      </c>
      <c r="AY184" s="200" t="s">
        <v>132</v>
      </c>
    </row>
    <row r="185" spans="2:65" s="11" customFormat="1" ht="13.5">
      <c r="B185" s="190"/>
      <c r="D185" s="191" t="s">
        <v>143</v>
      </c>
      <c r="E185" s="192" t="s">
        <v>5</v>
      </c>
      <c r="F185" s="193" t="s">
        <v>214</v>
      </c>
      <c r="H185" s="194" t="s">
        <v>5</v>
      </c>
      <c r="I185" s="195"/>
      <c r="J185" s="195"/>
      <c r="M185" s="190"/>
      <c r="N185" s="196"/>
      <c r="O185" s="197"/>
      <c r="P185" s="197"/>
      <c r="Q185" s="197"/>
      <c r="R185" s="197"/>
      <c r="S185" s="197"/>
      <c r="T185" s="197"/>
      <c r="U185" s="197"/>
      <c r="V185" s="197"/>
      <c r="W185" s="197"/>
      <c r="X185" s="198"/>
      <c r="AT185" s="194" t="s">
        <v>143</v>
      </c>
      <c r="AU185" s="194" t="s">
        <v>84</v>
      </c>
      <c r="AV185" s="11" t="s">
        <v>77</v>
      </c>
      <c r="AW185" s="11" t="s">
        <v>7</v>
      </c>
      <c r="AX185" s="11" t="s">
        <v>72</v>
      </c>
      <c r="AY185" s="194" t="s">
        <v>132</v>
      </c>
    </row>
    <row r="186" spans="2:65" s="12" customFormat="1" ht="13.5">
      <c r="B186" s="199"/>
      <c r="D186" s="191" t="s">
        <v>143</v>
      </c>
      <c r="E186" s="200" t="s">
        <v>5</v>
      </c>
      <c r="F186" s="201" t="s">
        <v>271</v>
      </c>
      <c r="H186" s="202">
        <v>11.1</v>
      </c>
      <c r="I186" s="203"/>
      <c r="J186" s="203"/>
      <c r="M186" s="199"/>
      <c r="N186" s="204"/>
      <c r="O186" s="205"/>
      <c r="P186" s="205"/>
      <c r="Q186" s="205"/>
      <c r="R186" s="205"/>
      <c r="S186" s="205"/>
      <c r="T186" s="205"/>
      <c r="U186" s="205"/>
      <c r="V186" s="205"/>
      <c r="W186" s="205"/>
      <c r="X186" s="206"/>
      <c r="AT186" s="200" t="s">
        <v>143</v>
      </c>
      <c r="AU186" s="200" t="s">
        <v>84</v>
      </c>
      <c r="AV186" s="12" t="s">
        <v>84</v>
      </c>
      <c r="AW186" s="12" t="s">
        <v>7</v>
      </c>
      <c r="AX186" s="12" t="s">
        <v>72</v>
      </c>
      <c r="AY186" s="200" t="s">
        <v>132</v>
      </c>
    </row>
    <row r="187" spans="2:65" s="12" customFormat="1" ht="13.5">
      <c r="B187" s="199"/>
      <c r="D187" s="191" t="s">
        <v>143</v>
      </c>
      <c r="E187" s="200" t="s">
        <v>5</v>
      </c>
      <c r="F187" s="201" t="s">
        <v>216</v>
      </c>
      <c r="H187" s="202">
        <v>3.85</v>
      </c>
      <c r="I187" s="203"/>
      <c r="J187" s="203"/>
      <c r="M187" s="199"/>
      <c r="N187" s="204"/>
      <c r="O187" s="205"/>
      <c r="P187" s="205"/>
      <c r="Q187" s="205"/>
      <c r="R187" s="205"/>
      <c r="S187" s="205"/>
      <c r="T187" s="205"/>
      <c r="U187" s="205"/>
      <c r="V187" s="205"/>
      <c r="W187" s="205"/>
      <c r="X187" s="206"/>
      <c r="AT187" s="200" t="s">
        <v>143</v>
      </c>
      <c r="AU187" s="200" t="s">
        <v>84</v>
      </c>
      <c r="AV187" s="12" t="s">
        <v>84</v>
      </c>
      <c r="AW187" s="12" t="s">
        <v>7</v>
      </c>
      <c r="AX187" s="12" t="s">
        <v>72</v>
      </c>
      <c r="AY187" s="200" t="s">
        <v>132</v>
      </c>
    </row>
    <row r="188" spans="2:65" s="13" customFormat="1" ht="13.5">
      <c r="B188" s="207"/>
      <c r="D188" s="208" t="s">
        <v>143</v>
      </c>
      <c r="E188" s="209" t="s">
        <v>5</v>
      </c>
      <c r="F188" s="210" t="s">
        <v>146</v>
      </c>
      <c r="H188" s="211">
        <v>250.68</v>
      </c>
      <c r="I188" s="212"/>
      <c r="J188" s="212"/>
      <c r="M188" s="207"/>
      <c r="N188" s="213"/>
      <c r="O188" s="214"/>
      <c r="P188" s="214"/>
      <c r="Q188" s="214"/>
      <c r="R188" s="214"/>
      <c r="S188" s="214"/>
      <c r="T188" s="214"/>
      <c r="U188" s="214"/>
      <c r="V188" s="214"/>
      <c r="W188" s="214"/>
      <c r="X188" s="215"/>
      <c r="AT188" s="216" t="s">
        <v>143</v>
      </c>
      <c r="AU188" s="216" t="s">
        <v>84</v>
      </c>
      <c r="AV188" s="13" t="s">
        <v>141</v>
      </c>
      <c r="AW188" s="13" t="s">
        <v>7</v>
      </c>
      <c r="AX188" s="13" t="s">
        <v>77</v>
      </c>
      <c r="AY188" s="216" t="s">
        <v>132</v>
      </c>
    </row>
    <row r="189" spans="2:65" s="1" customFormat="1" ht="31.5" customHeight="1">
      <c r="B189" s="177"/>
      <c r="C189" s="220" t="s">
        <v>272</v>
      </c>
      <c r="D189" s="220" t="s">
        <v>217</v>
      </c>
      <c r="E189" s="221" t="s">
        <v>273</v>
      </c>
      <c r="F189" s="222" t="s">
        <v>274</v>
      </c>
      <c r="G189" s="223" t="s">
        <v>139</v>
      </c>
      <c r="H189" s="224">
        <v>331.52499999999998</v>
      </c>
      <c r="I189" s="225"/>
      <c r="J189" s="226"/>
      <c r="K189" s="227">
        <f>ROUND(P189*H189,2)</f>
        <v>0</v>
      </c>
      <c r="L189" s="222" t="s">
        <v>5</v>
      </c>
      <c r="M189" s="228"/>
      <c r="N189" s="229" t="s">
        <v>5</v>
      </c>
      <c r="O189" s="186" t="s">
        <v>41</v>
      </c>
      <c r="P189" s="116">
        <f>I189+J189</f>
        <v>0</v>
      </c>
      <c r="Q189" s="116">
        <f>ROUND(I189*H189,2)</f>
        <v>0</v>
      </c>
      <c r="R189" s="116">
        <f>ROUND(J189*H189,2)</f>
        <v>0</v>
      </c>
      <c r="S189" s="42"/>
      <c r="T189" s="187">
        <f>S189*H189</f>
        <v>0</v>
      </c>
      <c r="U189" s="187">
        <v>3.0000000000000001E-3</v>
      </c>
      <c r="V189" s="187">
        <f>U189*H189</f>
        <v>0.99457499999999999</v>
      </c>
      <c r="W189" s="187">
        <v>0</v>
      </c>
      <c r="X189" s="188">
        <f>W189*H189</f>
        <v>0</v>
      </c>
      <c r="AR189" s="24" t="s">
        <v>221</v>
      </c>
      <c r="AT189" s="24" t="s">
        <v>217</v>
      </c>
      <c r="AU189" s="24" t="s">
        <v>84</v>
      </c>
      <c r="AY189" s="24" t="s">
        <v>132</v>
      </c>
      <c r="BE189" s="189">
        <f>IF(O189="základní",K189,0)</f>
        <v>0</v>
      </c>
      <c r="BF189" s="189">
        <f>IF(O189="snížená",K189,0)</f>
        <v>0</v>
      </c>
      <c r="BG189" s="189">
        <f>IF(O189="zákl. přenesená",K189,0)</f>
        <v>0</v>
      </c>
      <c r="BH189" s="189">
        <f>IF(O189="sníž. přenesená",K189,0)</f>
        <v>0</v>
      </c>
      <c r="BI189" s="189">
        <f>IF(O189="nulová",K189,0)</f>
        <v>0</v>
      </c>
      <c r="BJ189" s="24" t="s">
        <v>77</v>
      </c>
      <c r="BK189" s="189">
        <f>ROUND(P189*H189,2)</f>
        <v>0</v>
      </c>
      <c r="BL189" s="24" t="s">
        <v>200</v>
      </c>
      <c r="BM189" s="24" t="s">
        <v>275</v>
      </c>
    </row>
    <row r="190" spans="2:65" s="11" customFormat="1" ht="13.5">
      <c r="B190" s="190"/>
      <c r="D190" s="191" t="s">
        <v>143</v>
      </c>
      <c r="E190" s="192" t="s">
        <v>5</v>
      </c>
      <c r="F190" s="193" t="s">
        <v>265</v>
      </c>
      <c r="H190" s="194" t="s">
        <v>5</v>
      </c>
      <c r="I190" s="195"/>
      <c r="J190" s="195"/>
      <c r="M190" s="190"/>
      <c r="N190" s="196"/>
      <c r="O190" s="197"/>
      <c r="P190" s="197"/>
      <c r="Q190" s="197"/>
      <c r="R190" s="197"/>
      <c r="S190" s="197"/>
      <c r="T190" s="197"/>
      <c r="U190" s="197"/>
      <c r="V190" s="197"/>
      <c r="W190" s="197"/>
      <c r="X190" s="198"/>
      <c r="AT190" s="194" t="s">
        <v>143</v>
      </c>
      <c r="AU190" s="194" t="s">
        <v>84</v>
      </c>
      <c r="AV190" s="11" t="s">
        <v>77</v>
      </c>
      <c r="AW190" s="11" t="s">
        <v>7</v>
      </c>
      <c r="AX190" s="11" t="s">
        <v>72</v>
      </c>
      <c r="AY190" s="194" t="s">
        <v>132</v>
      </c>
    </row>
    <row r="191" spans="2:65" s="12" customFormat="1" ht="13.5">
      <c r="B191" s="199"/>
      <c r="D191" s="191" t="s">
        <v>143</v>
      </c>
      <c r="E191" s="200" t="s">
        <v>5</v>
      </c>
      <c r="F191" s="201" t="s">
        <v>276</v>
      </c>
      <c r="H191" s="202">
        <v>209.47200000000001</v>
      </c>
      <c r="I191" s="203"/>
      <c r="J191" s="203"/>
      <c r="M191" s="199"/>
      <c r="N191" s="204"/>
      <c r="O191" s="205"/>
      <c r="P191" s="205"/>
      <c r="Q191" s="205"/>
      <c r="R191" s="205"/>
      <c r="S191" s="205"/>
      <c r="T191" s="205"/>
      <c r="U191" s="205"/>
      <c r="V191" s="205"/>
      <c r="W191" s="205"/>
      <c r="X191" s="206"/>
      <c r="AT191" s="200" t="s">
        <v>143</v>
      </c>
      <c r="AU191" s="200" t="s">
        <v>84</v>
      </c>
      <c r="AV191" s="12" t="s">
        <v>84</v>
      </c>
      <c r="AW191" s="12" t="s">
        <v>7</v>
      </c>
      <c r="AX191" s="12" t="s">
        <v>72</v>
      </c>
      <c r="AY191" s="200" t="s">
        <v>132</v>
      </c>
    </row>
    <row r="192" spans="2:65" s="11" customFormat="1" ht="13.5">
      <c r="B192" s="190"/>
      <c r="D192" s="191" t="s">
        <v>143</v>
      </c>
      <c r="E192" s="192" t="s">
        <v>5</v>
      </c>
      <c r="F192" s="193" t="s">
        <v>204</v>
      </c>
      <c r="H192" s="194" t="s">
        <v>5</v>
      </c>
      <c r="I192" s="195"/>
      <c r="J192" s="195"/>
      <c r="M192" s="190"/>
      <c r="N192" s="196"/>
      <c r="O192" s="197"/>
      <c r="P192" s="197"/>
      <c r="Q192" s="197"/>
      <c r="R192" s="197"/>
      <c r="S192" s="197"/>
      <c r="T192" s="197"/>
      <c r="U192" s="197"/>
      <c r="V192" s="197"/>
      <c r="W192" s="197"/>
      <c r="X192" s="198"/>
      <c r="AT192" s="194" t="s">
        <v>143</v>
      </c>
      <c r="AU192" s="194" t="s">
        <v>84</v>
      </c>
      <c r="AV192" s="11" t="s">
        <v>77</v>
      </c>
      <c r="AW192" s="11" t="s">
        <v>7</v>
      </c>
      <c r="AX192" s="11" t="s">
        <v>72</v>
      </c>
      <c r="AY192" s="194" t="s">
        <v>132</v>
      </c>
    </row>
    <row r="193" spans="2:65" s="12" customFormat="1" ht="13.5">
      <c r="B193" s="199"/>
      <c r="D193" s="191" t="s">
        <v>143</v>
      </c>
      <c r="E193" s="200" t="s">
        <v>5</v>
      </c>
      <c r="F193" s="201" t="s">
        <v>277</v>
      </c>
      <c r="H193" s="202">
        <v>26.202999999999999</v>
      </c>
      <c r="I193" s="203"/>
      <c r="J193" s="203"/>
      <c r="M193" s="199"/>
      <c r="N193" s="204"/>
      <c r="O193" s="205"/>
      <c r="P193" s="205"/>
      <c r="Q193" s="205"/>
      <c r="R193" s="205"/>
      <c r="S193" s="205"/>
      <c r="T193" s="205"/>
      <c r="U193" s="205"/>
      <c r="V193" s="205"/>
      <c r="W193" s="205"/>
      <c r="X193" s="206"/>
      <c r="AT193" s="200" t="s">
        <v>143</v>
      </c>
      <c r="AU193" s="200" t="s">
        <v>84</v>
      </c>
      <c r="AV193" s="12" t="s">
        <v>84</v>
      </c>
      <c r="AW193" s="12" t="s">
        <v>7</v>
      </c>
      <c r="AX193" s="12" t="s">
        <v>72</v>
      </c>
      <c r="AY193" s="200" t="s">
        <v>132</v>
      </c>
    </row>
    <row r="194" spans="2:65" s="11" customFormat="1" ht="13.5">
      <c r="B194" s="190"/>
      <c r="D194" s="191" t="s">
        <v>143</v>
      </c>
      <c r="E194" s="192" t="s">
        <v>5</v>
      </c>
      <c r="F194" s="193" t="s">
        <v>206</v>
      </c>
      <c r="H194" s="194" t="s">
        <v>5</v>
      </c>
      <c r="I194" s="195"/>
      <c r="J194" s="195"/>
      <c r="M194" s="190"/>
      <c r="N194" s="196"/>
      <c r="O194" s="197"/>
      <c r="P194" s="197"/>
      <c r="Q194" s="197"/>
      <c r="R194" s="197"/>
      <c r="S194" s="197"/>
      <c r="T194" s="197"/>
      <c r="U194" s="197"/>
      <c r="V194" s="197"/>
      <c r="W194" s="197"/>
      <c r="X194" s="198"/>
      <c r="AT194" s="194" t="s">
        <v>143</v>
      </c>
      <c r="AU194" s="194" t="s">
        <v>84</v>
      </c>
      <c r="AV194" s="11" t="s">
        <v>77</v>
      </c>
      <c r="AW194" s="11" t="s">
        <v>7</v>
      </c>
      <c r="AX194" s="11" t="s">
        <v>72</v>
      </c>
      <c r="AY194" s="194" t="s">
        <v>132</v>
      </c>
    </row>
    <row r="195" spans="2:65" s="12" customFormat="1" ht="13.5">
      <c r="B195" s="199"/>
      <c r="D195" s="191" t="s">
        <v>143</v>
      </c>
      <c r="E195" s="200" t="s">
        <v>5</v>
      </c>
      <c r="F195" s="201" t="s">
        <v>278</v>
      </c>
      <c r="H195" s="202">
        <v>25.841000000000001</v>
      </c>
      <c r="I195" s="203"/>
      <c r="J195" s="203"/>
      <c r="M195" s="199"/>
      <c r="N195" s="204"/>
      <c r="O195" s="205"/>
      <c r="P195" s="205"/>
      <c r="Q195" s="205"/>
      <c r="R195" s="205"/>
      <c r="S195" s="205"/>
      <c r="T195" s="205"/>
      <c r="U195" s="205"/>
      <c r="V195" s="205"/>
      <c r="W195" s="205"/>
      <c r="X195" s="206"/>
      <c r="AT195" s="200" t="s">
        <v>143</v>
      </c>
      <c r="AU195" s="200" t="s">
        <v>84</v>
      </c>
      <c r="AV195" s="12" t="s">
        <v>84</v>
      </c>
      <c r="AW195" s="12" t="s">
        <v>7</v>
      </c>
      <c r="AX195" s="12" t="s">
        <v>72</v>
      </c>
      <c r="AY195" s="200" t="s">
        <v>132</v>
      </c>
    </row>
    <row r="196" spans="2:65" s="11" customFormat="1" ht="13.5">
      <c r="B196" s="190"/>
      <c r="D196" s="191" t="s">
        <v>143</v>
      </c>
      <c r="E196" s="192" t="s">
        <v>5</v>
      </c>
      <c r="F196" s="193" t="s">
        <v>208</v>
      </c>
      <c r="H196" s="194" t="s">
        <v>5</v>
      </c>
      <c r="I196" s="195"/>
      <c r="J196" s="195"/>
      <c r="M196" s="190"/>
      <c r="N196" s="196"/>
      <c r="O196" s="197"/>
      <c r="P196" s="197"/>
      <c r="Q196" s="197"/>
      <c r="R196" s="197"/>
      <c r="S196" s="197"/>
      <c r="T196" s="197"/>
      <c r="U196" s="197"/>
      <c r="V196" s="197"/>
      <c r="W196" s="197"/>
      <c r="X196" s="198"/>
      <c r="AT196" s="194" t="s">
        <v>143</v>
      </c>
      <c r="AU196" s="194" t="s">
        <v>84</v>
      </c>
      <c r="AV196" s="11" t="s">
        <v>77</v>
      </c>
      <c r="AW196" s="11" t="s">
        <v>7</v>
      </c>
      <c r="AX196" s="11" t="s">
        <v>72</v>
      </c>
      <c r="AY196" s="194" t="s">
        <v>132</v>
      </c>
    </row>
    <row r="197" spans="2:65" s="12" customFormat="1" ht="13.5">
      <c r="B197" s="199"/>
      <c r="D197" s="191" t="s">
        <v>143</v>
      </c>
      <c r="E197" s="200" t="s">
        <v>5</v>
      </c>
      <c r="F197" s="201" t="s">
        <v>279</v>
      </c>
      <c r="H197" s="202">
        <v>5.6929999999999996</v>
      </c>
      <c r="I197" s="203"/>
      <c r="J197" s="203"/>
      <c r="M197" s="199"/>
      <c r="N197" s="204"/>
      <c r="O197" s="205"/>
      <c r="P197" s="205"/>
      <c r="Q197" s="205"/>
      <c r="R197" s="205"/>
      <c r="S197" s="205"/>
      <c r="T197" s="205"/>
      <c r="U197" s="205"/>
      <c r="V197" s="205"/>
      <c r="W197" s="205"/>
      <c r="X197" s="206"/>
      <c r="AT197" s="200" t="s">
        <v>143</v>
      </c>
      <c r="AU197" s="200" t="s">
        <v>84</v>
      </c>
      <c r="AV197" s="12" t="s">
        <v>84</v>
      </c>
      <c r="AW197" s="12" t="s">
        <v>7</v>
      </c>
      <c r="AX197" s="12" t="s">
        <v>72</v>
      </c>
      <c r="AY197" s="200" t="s">
        <v>132</v>
      </c>
    </row>
    <row r="198" spans="2:65" s="11" customFormat="1" ht="13.5">
      <c r="B198" s="190"/>
      <c r="D198" s="191" t="s">
        <v>143</v>
      </c>
      <c r="E198" s="192" t="s">
        <v>5</v>
      </c>
      <c r="F198" s="193" t="s">
        <v>210</v>
      </c>
      <c r="H198" s="194" t="s">
        <v>5</v>
      </c>
      <c r="I198" s="195"/>
      <c r="J198" s="195"/>
      <c r="M198" s="190"/>
      <c r="N198" s="196"/>
      <c r="O198" s="197"/>
      <c r="P198" s="197"/>
      <c r="Q198" s="197"/>
      <c r="R198" s="197"/>
      <c r="S198" s="197"/>
      <c r="T198" s="197"/>
      <c r="U198" s="197"/>
      <c r="V198" s="197"/>
      <c r="W198" s="197"/>
      <c r="X198" s="198"/>
      <c r="AT198" s="194" t="s">
        <v>143</v>
      </c>
      <c r="AU198" s="194" t="s">
        <v>84</v>
      </c>
      <c r="AV198" s="11" t="s">
        <v>77</v>
      </c>
      <c r="AW198" s="11" t="s">
        <v>7</v>
      </c>
      <c r="AX198" s="11" t="s">
        <v>72</v>
      </c>
      <c r="AY198" s="194" t="s">
        <v>132</v>
      </c>
    </row>
    <row r="199" spans="2:65" s="12" customFormat="1" ht="13.5">
      <c r="B199" s="199"/>
      <c r="D199" s="191" t="s">
        <v>143</v>
      </c>
      <c r="E199" s="200" t="s">
        <v>5</v>
      </c>
      <c r="F199" s="201" t="s">
        <v>280</v>
      </c>
      <c r="H199" s="202">
        <v>3.8809999999999998</v>
      </c>
      <c r="I199" s="203"/>
      <c r="J199" s="203"/>
      <c r="M199" s="199"/>
      <c r="N199" s="204"/>
      <c r="O199" s="205"/>
      <c r="P199" s="205"/>
      <c r="Q199" s="205"/>
      <c r="R199" s="205"/>
      <c r="S199" s="205"/>
      <c r="T199" s="205"/>
      <c r="U199" s="205"/>
      <c r="V199" s="205"/>
      <c r="W199" s="205"/>
      <c r="X199" s="206"/>
      <c r="AT199" s="200" t="s">
        <v>143</v>
      </c>
      <c r="AU199" s="200" t="s">
        <v>84</v>
      </c>
      <c r="AV199" s="12" t="s">
        <v>84</v>
      </c>
      <c r="AW199" s="12" t="s">
        <v>7</v>
      </c>
      <c r="AX199" s="12" t="s">
        <v>72</v>
      </c>
      <c r="AY199" s="200" t="s">
        <v>132</v>
      </c>
    </row>
    <row r="200" spans="2:65" s="11" customFormat="1" ht="13.5">
      <c r="B200" s="190"/>
      <c r="D200" s="191" t="s">
        <v>143</v>
      </c>
      <c r="E200" s="192" t="s">
        <v>5</v>
      </c>
      <c r="F200" s="193" t="s">
        <v>214</v>
      </c>
      <c r="H200" s="194" t="s">
        <v>5</v>
      </c>
      <c r="I200" s="195"/>
      <c r="J200" s="195"/>
      <c r="M200" s="190"/>
      <c r="N200" s="196"/>
      <c r="O200" s="197"/>
      <c r="P200" s="197"/>
      <c r="Q200" s="197"/>
      <c r="R200" s="197"/>
      <c r="S200" s="197"/>
      <c r="T200" s="197"/>
      <c r="U200" s="197"/>
      <c r="V200" s="197"/>
      <c r="W200" s="197"/>
      <c r="X200" s="198"/>
      <c r="AT200" s="194" t="s">
        <v>143</v>
      </c>
      <c r="AU200" s="194" t="s">
        <v>84</v>
      </c>
      <c r="AV200" s="11" t="s">
        <v>77</v>
      </c>
      <c r="AW200" s="11" t="s">
        <v>7</v>
      </c>
      <c r="AX200" s="11" t="s">
        <v>72</v>
      </c>
      <c r="AY200" s="194" t="s">
        <v>132</v>
      </c>
    </row>
    <row r="201" spans="2:65" s="12" customFormat="1" ht="13.5">
      <c r="B201" s="199"/>
      <c r="D201" s="191" t="s">
        <v>143</v>
      </c>
      <c r="E201" s="200" t="s">
        <v>5</v>
      </c>
      <c r="F201" s="201" t="s">
        <v>281</v>
      </c>
      <c r="H201" s="202">
        <v>12.765000000000001</v>
      </c>
      <c r="I201" s="203"/>
      <c r="J201" s="203"/>
      <c r="M201" s="199"/>
      <c r="N201" s="204"/>
      <c r="O201" s="205"/>
      <c r="P201" s="205"/>
      <c r="Q201" s="205"/>
      <c r="R201" s="205"/>
      <c r="S201" s="205"/>
      <c r="T201" s="205"/>
      <c r="U201" s="205"/>
      <c r="V201" s="205"/>
      <c r="W201" s="205"/>
      <c r="X201" s="206"/>
      <c r="AT201" s="200" t="s">
        <v>143</v>
      </c>
      <c r="AU201" s="200" t="s">
        <v>84</v>
      </c>
      <c r="AV201" s="12" t="s">
        <v>84</v>
      </c>
      <c r="AW201" s="12" t="s">
        <v>7</v>
      </c>
      <c r="AX201" s="12" t="s">
        <v>72</v>
      </c>
      <c r="AY201" s="200" t="s">
        <v>132</v>
      </c>
    </row>
    <row r="202" spans="2:65" s="12" customFormat="1" ht="13.5">
      <c r="B202" s="199"/>
      <c r="D202" s="191" t="s">
        <v>143</v>
      </c>
      <c r="E202" s="200" t="s">
        <v>5</v>
      </c>
      <c r="F202" s="201" t="s">
        <v>282</v>
      </c>
      <c r="H202" s="202">
        <v>4.4279999999999999</v>
      </c>
      <c r="I202" s="203"/>
      <c r="J202" s="203"/>
      <c r="M202" s="199"/>
      <c r="N202" s="204"/>
      <c r="O202" s="205"/>
      <c r="P202" s="205"/>
      <c r="Q202" s="205"/>
      <c r="R202" s="205"/>
      <c r="S202" s="205"/>
      <c r="T202" s="205"/>
      <c r="U202" s="205"/>
      <c r="V202" s="205"/>
      <c r="W202" s="205"/>
      <c r="X202" s="206"/>
      <c r="AT202" s="200" t="s">
        <v>143</v>
      </c>
      <c r="AU202" s="200" t="s">
        <v>84</v>
      </c>
      <c r="AV202" s="12" t="s">
        <v>84</v>
      </c>
      <c r="AW202" s="12" t="s">
        <v>7</v>
      </c>
      <c r="AX202" s="12" t="s">
        <v>72</v>
      </c>
      <c r="AY202" s="200" t="s">
        <v>132</v>
      </c>
    </row>
    <row r="203" spans="2:65" s="13" customFormat="1" ht="13.5">
      <c r="B203" s="207"/>
      <c r="D203" s="191" t="s">
        <v>143</v>
      </c>
      <c r="E203" s="217" t="s">
        <v>5</v>
      </c>
      <c r="F203" s="218" t="s">
        <v>146</v>
      </c>
      <c r="H203" s="219">
        <v>288.28300000000002</v>
      </c>
      <c r="I203" s="212"/>
      <c r="J203" s="212"/>
      <c r="M203" s="207"/>
      <c r="N203" s="213"/>
      <c r="O203" s="214"/>
      <c r="P203" s="214"/>
      <c r="Q203" s="214"/>
      <c r="R203" s="214"/>
      <c r="S203" s="214"/>
      <c r="T203" s="214"/>
      <c r="U203" s="214"/>
      <c r="V203" s="214"/>
      <c r="W203" s="214"/>
      <c r="X203" s="215"/>
      <c r="AT203" s="216" t="s">
        <v>143</v>
      </c>
      <c r="AU203" s="216" t="s">
        <v>84</v>
      </c>
      <c r="AV203" s="13" t="s">
        <v>141</v>
      </c>
      <c r="AW203" s="13" t="s">
        <v>7</v>
      </c>
      <c r="AX203" s="13" t="s">
        <v>77</v>
      </c>
      <c r="AY203" s="216" t="s">
        <v>132</v>
      </c>
    </row>
    <row r="204" spans="2:65" s="12" customFormat="1" ht="13.5">
      <c r="B204" s="199"/>
      <c r="D204" s="208" t="s">
        <v>143</v>
      </c>
      <c r="F204" s="231" t="s">
        <v>283</v>
      </c>
      <c r="H204" s="232">
        <v>331.52499999999998</v>
      </c>
      <c r="I204" s="203"/>
      <c r="J204" s="203"/>
      <c r="M204" s="199"/>
      <c r="N204" s="204"/>
      <c r="O204" s="205"/>
      <c r="P204" s="205"/>
      <c r="Q204" s="205"/>
      <c r="R204" s="205"/>
      <c r="S204" s="205"/>
      <c r="T204" s="205"/>
      <c r="U204" s="205"/>
      <c r="V204" s="205"/>
      <c r="W204" s="205"/>
      <c r="X204" s="206"/>
      <c r="AT204" s="200" t="s">
        <v>143</v>
      </c>
      <c r="AU204" s="200" t="s">
        <v>84</v>
      </c>
      <c r="AV204" s="12" t="s">
        <v>84</v>
      </c>
      <c r="AW204" s="12" t="s">
        <v>6</v>
      </c>
      <c r="AX204" s="12" t="s">
        <v>77</v>
      </c>
      <c r="AY204" s="200" t="s">
        <v>132</v>
      </c>
    </row>
    <row r="205" spans="2:65" s="1" customFormat="1" ht="22.5" customHeight="1">
      <c r="B205" s="177"/>
      <c r="C205" s="178" t="s">
        <v>284</v>
      </c>
      <c r="D205" s="178" t="s">
        <v>136</v>
      </c>
      <c r="E205" s="179" t="s">
        <v>285</v>
      </c>
      <c r="F205" s="180" t="s">
        <v>286</v>
      </c>
      <c r="G205" s="181" t="s">
        <v>139</v>
      </c>
      <c r="H205" s="182">
        <v>524.101</v>
      </c>
      <c r="I205" s="183"/>
      <c r="J205" s="183"/>
      <c r="K205" s="184">
        <f>ROUND(P205*H205,2)</f>
        <v>0</v>
      </c>
      <c r="L205" s="180" t="s">
        <v>140</v>
      </c>
      <c r="M205" s="41"/>
      <c r="N205" s="185" t="s">
        <v>5</v>
      </c>
      <c r="O205" s="186" t="s">
        <v>41</v>
      </c>
      <c r="P205" s="116">
        <f>I205+J205</f>
        <v>0</v>
      </c>
      <c r="Q205" s="116">
        <f>ROUND(I205*H205,2)</f>
        <v>0</v>
      </c>
      <c r="R205" s="116">
        <f>ROUND(J205*H205,2)</f>
        <v>0</v>
      </c>
      <c r="S205" s="42"/>
      <c r="T205" s="187">
        <f>S205*H205</f>
        <v>0</v>
      </c>
      <c r="U205" s="187">
        <v>8.8000000000000003E-4</v>
      </c>
      <c r="V205" s="187">
        <f>U205*H205</f>
        <v>0.46120888000000004</v>
      </c>
      <c r="W205" s="187">
        <v>0</v>
      </c>
      <c r="X205" s="188">
        <f>W205*H205</f>
        <v>0</v>
      </c>
      <c r="AR205" s="24" t="s">
        <v>200</v>
      </c>
      <c r="AT205" s="24" t="s">
        <v>136</v>
      </c>
      <c r="AU205" s="24" t="s">
        <v>84</v>
      </c>
      <c r="AY205" s="24" t="s">
        <v>132</v>
      </c>
      <c r="BE205" s="189">
        <f>IF(O205="základní",K205,0)</f>
        <v>0</v>
      </c>
      <c r="BF205" s="189">
        <f>IF(O205="snížená",K205,0)</f>
        <v>0</v>
      </c>
      <c r="BG205" s="189">
        <f>IF(O205="zákl. přenesená",K205,0)</f>
        <v>0</v>
      </c>
      <c r="BH205" s="189">
        <f>IF(O205="sníž. přenesená",K205,0)</f>
        <v>0</v>
      </c>
      <c r="BI205" s="189">
        <f>IF(O205="nulová",K205,0)</f>
        <v>0</v>
      </c>
      <c r="BJ205" s="24" t="s">
        <v>77</v>
      </c>
      <c r="BK205" s="189">
        <f>ROUND(P205*H205,2)</f>
        <v>0</v>
      </c>
      <c r="BL205" s="24" t="s">
        <v>200</v>
      </c>
      <c r="BM205" s="24" t="s">
        <v>287</v>
      </c>
    </row>
    <row r="206" spans="2:65" s="11" customFormat="1" ht="13.5">
      <c r="B206" s="190"/>
      <c r="D206" s="191" t="s">
        <v>143</v>
      </c>
      <c r="E206" s="192" t="s">
        <v>5</v>
      </c>
      <c r="F206" s="193" t="s">
        <v>288</v>
      </c>
      <c r="H206" s="194" t="s">
        <v>5</v>
      </c>
      <c r="I206" s="195"/>
      <c r="J206" s="195"/>
      <c r="M206" s="190"/>
      <c r="N206" s="196"/>
      <c r="O206" s="197"/>
      <c r="P206" s="197"/>
      <c r="Q206" s="197"/>
      <c r="R206" s="197"/>
      <c r="S206" s="197"/>
      <c r="T206" s="197"/>
      <c r="U206" s="197"/>
      <c r="V206" s="197"/>
      <c r="W206" s="197"/>
      <c r="X206" s="198"/>
      <c r="AT206" s="194" t="s">
        <v>143</v>
      </c>
      <c r="AU206" s="194" t="s">
        <v>84</v>
      </c>
      <c r="AV206" s="11" t="s">
        <v>77</v>
      </c>
      <c r="AW206" s="11" t="s">
        <v>7</v>
      </c>
      <c r="AX206" s="11" t="s">
        <v>72</v>
      </c>
      <c r="AY206" s="194" t="s">
        <v>132</v>
      </c>
    </row>
    <row r="207" spans="2:65" s="11" customFormat="1" ht="13.5">
      <c r="B207" s="190"/>
      <c r="D207" s="191" t="s">
        <v>143</v>
      </c>
      <c r="E207" s="192" t="s">
        <v>5</v>
      </c>
      <c r="F207" s="193" t="s">
        <v>202</v>
      </c>
      <c r="H207" s="194" t="s">
        <v>5</v>
      </c>
      <c r="I207" s="195"/>
      <c r="J207" s="195"/>
      <c r="M207" s="190"/>
      <c r="N207" s="196"/>
      <c r="O207" s="197"/>
      <c r="P207" s="197"/>
      <c r="Q207" s="197"/>
      <c r="R207" s="197"/>
      <c r="S207" s="197"/>
      <c r="T207" s="197"/>
      <c r="U207" s="197"/>
      <c r="V207" s="197"/>
      <c r="W207" s="197"/>
      <c r="X207" s="198"/>
      <c r="AT207" s="194" t="s">
        <v>143</v>
      </c>
      <c r="AU207" s="194" t="s">
        <v>84</v>
      </c>
      <c r="AV207" s="11" t="s">
        <v>77</v>
      </c>
      <c r="AW207" s="11" t="s">
        <v>7</v>
      </c>
      <c r="AX207" s="11" t="s">
        <v>72</v>
      </c>
      <c r="AY207" s="194" t="s">
        <v>132</v>
      </c>
    </row>
    <row r="208" spans="2:65" s="12" customFormat="1" ht="13.5">
      <c r="B208" s="199"/>
      <c r="D208" s="191" t="s">
        <v>143</v>
      </c>
      <c r="E208" s="200" t="s">
        <v>5</v>
      </c>
      <c r="F208" s="201" t="s">
        <v>203</v>
      </c>
      <c r="H208" s="202">
        <v>181.9</v>
      </c>
      <c r="I208" s="203"/>
      <c r="J208" s="203"/>
      <c r="M208" s="199"/>
      <c r="N208" s="204"/>
      <c r="O208" s="205"/>
      <c r="P208" s="205"/>
      <c r="Q208" s="205"/>
      <c r="R208" s="205"/>
      <c r="S208" s="205"/>
      <c r="T208" s="205"/>
      <c r="U208" s="205"/>
      <c r="V208" s="205"/>
      <c r="W208" s="205"/>
      <c r="X208" s="206"/>
      <c r="AT208" s="200" t="s">
        <v>143</v>
      </c>
      <c r="AU208" s="200" t="s">
        <v>84</v>
      </c>
      <c r="AV208" s="12" t="s">
        <v>84</v>
      </c>
      <c r="AW208" s="12" t="s">
        <v>7</v>
      </c>
      <c r="AX208" s="12" t="s">
        <v>72</v>
      </c>
      <c r="AY208" s="200" t="s">
        <v>132</v>
      </c>
    </row>
    <row r="209" spans="2:51" s="11" customFormat="1" ht="13.5">
      <c r="B209" s="190"/>
      <c r="D209" s="191" t="s">
        <v>143</v>
      </c>
      <c r="E209" s="192" t="s">
        <v>5</v>
      </c>
      <c r="F209" s="193" t="s">
        <v>204</v>
      </c>
      <c r="H209" s="194" t="s">
        <v>5</v>
      </c>
      <c r="I209" s="195"/>
      <c r="J209" s="195"/>
      <c r="M209" s="190"/>
      <c r="N209" s="196"/>
      <c r="O209" s="197"/>
      <c r="P209" s="197"/>
      <c r="Q209" s="197"/>
      <c r="R209" s="197"/>
      <c r="S209" s="197"/>
      <c r="T209" s="197"/>
      <c r="U209" s="197"/>
      <c r="V209" s="197"/>
      <c r="W209" s="197"/>
      <c r="X209" s="198"/>
      <c r="AT209" s="194" t="s">
        <v>143</v>
      </c>
      <c r="AU209" s="194" t="s">
        <v>84</v>
      </c>
      <c r="AV209" s="11" t="s">
        <v>77</v>
      </c>
      <c r="AW209" s="11" t="s">
        <v>7</v>
      </c>
      <c r="AX209" s="11" t="s">
        <v>72</v>
      </c>
      <c r="AY209" s="194" t="s">
        <v>132</v>
      </c>
    </row>
    <row r="210" spans="2:51" s="12" customFormat="1" ht="13.5">
      <c r="B210" s="199"/>
      <c r="D210" s="191" t="s">
        <v>143</v>
      </c>
      <c r="E210" s="200" t="s">
        <v>5</v>
      </c>
      <c r="F210" s="201" t="s">
        <v>267</v>
      </c>
      <c r="H210" s="202">
        <v>22.785</v>
      </c>
      <c r="I210" s="203"/>
      <c r="J210" s="203"/>
      <c r="M210" s="199"/>
      <c r="N210" s="204"/>
      <c r="O210" s="205"/>
      <c r="P210" s="205"/>
      <c r="Q210" s="205"/>
      <c r="R210" s="205"/>
      <c r="S210" s="205"/>
      <c r="T210" s="205"/>
      <c r="U210" s="205"/>
      <c r="V210" s="205"/>
      <c r="W210" s="205"/>
      <c r="X210" s="206"/>
      <c r="AT210" s="200" t="s">
        <v>143</v>
      </c>
      <c r="AU210" s="200" t="s">
        <v>84</v>
      </c>
      <c r="AV210" s="12" t="s">
        <v>84</v>
      </c>
      <c r="AW210" s="12" t="s">
        <v>7</v>
      </c>
      <c r="AX210" s="12" t="s">
        <v>72</v>
      </c>
      <c r="AY210" s="200" t="s">
        <v>132</v>
      </c>
    </row>
    <row r="211" spans="2:51" s="11" customFormat="1" ht="13.5">
      <c r="B211" s="190"/>
      <c r="D211" s="191" t="s">
        <v>143</v>
      </c>
      <c r="E211" s="192" t="s">
        <v>5</v>
      </c>
      <c r="F211" s="193" t="s">
        <v>206</v>
      </c>
      <c r="H211" s="194" t="s">
        <v>5</v>
      </c>
      <c r="I211" s="195"/>
      <c r="J211" s="195"/>
      <c r="M211" s="190"/>
      <c r="N211" s="196"/>
      <c r="O211" s="197"/>
      <c r="P211" s="197"/>
      <c r="Q211" s="197"/>
      <c r="R211" s="197"/>
      <c r="S211" s="197"/>
      <c r="T211" s="197"/>
      <c r="U211" s="197"/>
      <c r="V211" s="197"/>
      <c r="W211" s="197"/>
      <c r="X211" s="198"/>
      <c r="AT211" s="194" t="s">
        <v>143</v>
      </c>
      <c r="AU211" s="194" t="s">
        <v>84</v>
      </c>
      <c r="AV211" s="11" t="s">
        <v>77</v>
      </c>
      <c r="AW211" s="11" t="s">
        <v>7</v>
      </c>
      <c r="AX211" s="11" t="s">
        <v>72</v>
      </c>
      <c r="AY211" s="194" t="s">
        <v>132</v>
      </c>
    </row>
    <row r="212" spans="2:51" s="12" customFormat="1" ht="13.5">
      <c r="B212" s="199"/>
      <c r="D212" s="191" t="s">
        <v>143</v>
      </c>
      <c r="E212" s="200" t="s">
        <v>5</v>
      </c>
      <c r="F212" s="201" t="s">
        <v>289</v>
      </c>
      <c r="H212" s="202">
        <v>16.05</v>
      </c>
      <c r="I212" s="203"/>
      <c r="J212" s="203"/>
      <c r="M212" s="199"/>
      <c r="N212" s="204"/>
      <c r="O212" s="205"/>
      <c r="P212" s="205"/>
      <c r="Q212" s="205"/>
      <c r="R212" s="205"/>
      <c r="S212" s="205"/>
      <c r="T212" s="205"/>
      <c r="U212" s="205"/>
      <c r="V212" s="205"/>
      <c r="W212" s="205"/>
      <c r="X212" s="206"/>
      <c r="AT212" s="200" t="s">
        <v>143</v>
      </c>
      <c r="AU212" s="200" t="s">
        <v>84</v>
      </c>
      <c r="AV212" s="12" t="s">
        <v>84</v>
      </c>
      <c r="AW212" s="12" t="s">
        <v>7</v>
      </c>
      <c r="AX212" s="12" t="s">
        <v>72</v>
      </c>
      <c r="AY212" s="200" t="s">
        <v>132</v>
      </c>
    </row>
    <row r="213" spans="2:51" s="11" customFormat="1" ht="13.5">
      <c r="B213" s="190"/>
      <c r="D213" s="191" t="s">
        <v>143</v>
      </c>
      <c r="E213" s="192" t="s">
        <v>5</v>
      </c>
      <c r="F213" s="193" t="s">
        <v>208</v>
      </c>
      <c r="H213" s="194" t="s">
        <v>5</v>
      </c>
      <c r="I213" s="195"/>
      <c r="J213" s="195"/>
      <c r="M213" s="190"/>
      <c r="N213" s="196"/>
      <c r="O213" s="197"/>
      <c r="P213" s="197"/>
      <c r="Q213" s="197"/>
      <c r="R213" s="197"/>
      <c r="S213" s="197"/>
      <c r="T213" s="197"/>
      <c r="U213" s="197"/>
      <c r="V213" s="197"/>
      <c r="W213" s="197"/>
      <c r="X213" s="198"/>
      <c r="AT213" s="194" t="s">
        <v>143</v>
      </c>
      <c r="AU213" s="194" t="s">
        <v>84</v>
      </c>
      <c r="AV213" s="11" t="s">
        <v>77</v>
      </c>
      <c r="AW213" s="11" t="s">
        <v>7</v>
      </c>
      <c r="AX213" s="11" t="s">
        <v>72</v>
      </c>
      <c r="AY213" s="194" t="s">
        <v>132</v>
      </c>
    </row>
    <row r="214" spans="2:51" s="12" customFormat="1" ht="13.5">
      <c r="B214" s="199"/>
      <c r="D214" s="191" t="s">
        <v>143</v>
      </c>
      <c r="E214" s="200" t="s">
        <v>5</v>
      </c>
      <c r="F214" s="201" t="s">
        <v>290</v>
      </c>
      <c r="H214" s="202">
        <v>10.395</v>
      </c>
      <c r="I214" s="203"/>
      <c r="J214" s="203"/>
      <c r="M214" s="199"/>
      <c r="N214" s="204"/>
      <c r="O214" s="205"/>
      <c r="P214" s="205"/>
      <c r="Q214" s="205"/>
      <c r="R214" s="205"/>
      <c r="S214" s="205"/>
      <c r="T214" s="205"/>
      <c r="U214" s="205"/>
      <c r="V214" s="205"/>
      <c r="W214" s="205"/>
      <c r="X214" s="206"/>
      <c r="AT214" s="200" t="s">
        <v>143</v>
      </c>
      <c r="AU214" s="200" t="s">
        <v>84</v>
      </c>
      <c r="AV214" s="12" t="s">
        <v>84</v>
      </c>
      <c r="AW214" s="12" t="s">
        <v>7</v>
      </c>
      <c r="AX214" s="12" t="s">
        <v>72</v>
      </c>
      <c r="AY214" s="200" t="s">
        <v>132</v>
      </c>
    </row>
    <row r="215" spans="2:51" s="11" customFormat="1" ht="13.5">
      <c r="B215" s="190"/>
      <c r="D215" s="191" t="s">
        <v>143</v>
      </c>
      <c r="E215" s="192" t="s">
        <v>5</v>
      </c>
      <c r="F215" s="193" t="s">
        <v>210</v>
      </c>
      <c r="H215" s="194" t="s">
        <v>5</v>
      </c>
      <c r="I215" s="195"/>
      <c r="J215" s="195"/>
      <c r="M215" s="190"/>
      <c r="N215" s="196"/>
      <c r="O215" s="197"/>
      <c r="P215" s="197"/>
      <c r="Q215" s="197"/>
      <c r="R215" s="197"/>
      <c r="S215" s="197"/>
      <c r="T215" s="197"/>
      <c r="U215" s="197"/>
      <c r="V215" s="197"/>
      <c r="W215" s="197"/>
      <c r="X215" s="198"/>
      <c r="AT215" s="194" t="s">
        <v>143</v>
      </c>
      <c r="AU215" s="194" t="s">
        <v>84</v>
      </c>
      <c r="AV215" s="11" t="s">
        <v>77</v>
      </c>
      <c r="AW215" s="11" t="s">
        <v>7</v>
      </c>
      <c r="AX215" s="11" t="s">
        <v>72</v>
      </c>
      <c r="AY215" s="194" t="s">
        <v>132</v>
      </c>
    </row>
    <row r="216" spans="2:51" s="12" customFormat="1" ht="13.5">
      <c r="B216" s="199"/>
      <c r="D216" s="191" t="s">
        <v>143</v>
      </c>
      <c r="E216" s="200" t="s">
        <v>5</v>
      </c>
      <c r="F216" s="201" t="s">
        <v>291</v>
      </c>
      <c r="H216" s="202">
        <v>7.0880000000000001</v>
      </c>
      <c r="I216" s="203"/>
      <c r="J216" s="203"/>
      <c r="M216" s="199"/>
      <c r="N216" s="204"/>
      <c r="O216" s="205"/>
      <c r="P216" s="205"/>
      <c r="Q216" s="205"/>
      <c r="R216" s="205"/>
      <c r="S216" s="205"/>
      <c r="T216" s="205"/>
      <c r="U216" s="205"/>
      <c r="V216" s="205"/>
      <c r="W216" s="205"/>
      <c r="X216" s="206"/>
      <c r="AT216" s="200" t="s">
        <v>143</v>
      </c>
      <c r="AU216" s="200" t="s">
        <v>84</v>
      </c>
      <c r="AV216" s="12" t="s">
        <v>84</v>
      </c>
      <c r="AW216" s="12" t="s">
        <v>7</v>
      </c>
      <c r="AX216" s="12" t="s">
        <v>72</v>
      </c>
      <c r="AY216" s="200" t="s">
        <v>132</v>
      </c>
    </row>
    <row r="217" spans="2:51" s="11" customFormat="1" ht="13.5">
      <c r="B217" s="190"/>
      <c r="D217" s="191" t="s">
        <v>143</v>
      </c>
      <c r="E217" s="192" t="s">
        <v>5</v>
      </c>
      <c r="F217" s="193" t="s">
        <v>212</v>
      </c>
      <c r="H217" s="194" t="s">
        <v>5</v>
      </c>
      <c r="I217" s="195"/>
      <c r="J217" s="195"/>
      <c r="M217" s="190"/>
      <c r="N217" s="196"/>
      <c r="O217" s="197"/>
      <c r="P217" s="197"/>
      <c r="Q217" s="197"/>
      <c r="R217" s="197"/>
      <c r="S217" s="197"/>
      <c r="T217" s="197"/>
      <c r="U217" s="197"/>
      <c r="V217" s="197"/>
      <c r="W217" s="197"/>
      <c r="X217" s="198"/>
      <c r="AT217" s="194" t="s">
        <v>143</v>
      </c>
      <c r="AU217" s="194" t="s">
        <v>84</v>
      </c>
      <c r="AV217" s="11" t="s">
        <v>77</v>
      </c>
      <c r="AW217" s="11" t="s">
        <v>7</v>
      </c>
      <c r="AX217" s="11" t="s">
        <v>72</v>
      </c>
      <c r="AY217" s="194" t="s">
        <v>132</v>
      </c>
    </row>
    <row r="218" spans="2:51" s="12" customFormat="1" ht="13.5">
      <c r="B218" s="199"/>
      <c r="D218" s="191" t="s">
        <v>143</v>
      </c>
      <c r="E218" s="200" t="s">
        <v>5</v>
      </c>
      <c r="F218" s="201" t="s">
        <v>292</v>
      </c>
      <c r="H218" s="202">
        <v>0.221</v>
      </c>
      <c r="I218" s="203"/>
      <c r="J218" s="203"/>
      <c r="M218" s="199"/>
      <c r="N218" s="204"/>
      <c r="O218" s="205"/>
      <c r="P218" s="205"/>
      <c r="Q218" s="205"/>
      <c r="R218" s="205"/>
      <c r="S218" s="205"/>
      <c r="T218" s="205"/>
      <c r="U218" s="205"/>
      <c r="V218" s="205"/>
      <c r="W218" s="205"/>
      <c r="X218" s="206"/>
      <c r="AT218" s="200" t="s">
        <v>143</v>
      </c>
      <c r="AU218" s="200" t="s">
        <v>84</v>
      </c>
      <c r="AV218" s="12" t="s">
        <v>84</v>
      </c>
      <c r="AW218" s="12" t="s">
        <v>7</v>
      </c>
      <c r="AX218" s="12" t="s">
        <v>72</v>
      </c>
      <c r="AY218" s="200" t="s">
        <v>132</v>
      </c>
    </row>
    <row r="219" spans="2:51" s="11" customFormat="1" ht="13.5">
      <c r="B219" s="190"/>
      <c r="D219" s="191" t="s">
        <v>143</v>
      </c>
      <c r="E219" s="192" t="s">
        <v>5</v>
      </c>
      <c r="F219" s="193" t="s">
        <v>214</v>
      </c>
      <c r="H219" s="194" t="s">
        <v>5</v>
      </c>
      <c r="I219" s="195"/>
      <c r="J219" s="195"/>
      <c r="M219" s="190"/>
      <c r="N219" s="196"/>
      <c r="O219" s="197"/>
      <c r="P219" s="197"/>
      <c r="Q219" s="197"/>
      <c r="R219" s="197"/>
      <c r="S219" s="197"/>
      <c r="T219" s="197"/>
      <c r="U219" s="197"/>
      <c r="V219" s="197"/>
      <c r="W219" s="197"/>
      <c r="X219" s="198"/>
      <c r="AT219" s="194" t="s">
        <v>143</v>
      </c>
      <c r="AU219" s="194" t="s">
        <v>84</v>
      </c>
      <c r="AV219" s="11" t="s">
        <v>77</v>
      </c>
      <c r="AW219" s="11" t="s">
        <v>7</v>
      </c>
      <c r="AX219" s="11" t="s">
        <v>72</v>
      </c>
      <c r="AY219" s="194" t="s">
        <v>132</v>
      </c>
    </row>
    <row r="220" spans="2:51" s="12" customFormat="1" ht="13.5">
      <c r="B220" s="199"/>
      <c r="D220" s="191" t="s">
        <v>143</v>
      </c>
      <c r="E220" s="200" t="s">
        <v>5</v>
      </c>
      <c r="F220" s="201" t="s">
        <v>293</v>
      </c>
      <c r="H220" s="202">
        <v>11.1</v>
      </c>
      <c r="I220" s="203"/>
      <c r="J220" s="203"/>
      <c r="M220" s="199"/>
      <c r="N220" s="204"/>
      <c r="O220" s="205"/>
      <c r="P220" s="205"/>
      <c r="Q220" s="205"/>
      <c r="R220" s="205"/>
      <c r="S220" s="205"/>
      <c r="T220" s="205"/>
      <c r="U220" s="205"/>
      <c r="V220" s="205"/>
      <c r="W220" s="205"/>
      <c r="X220" s="206"/>
      <c r="AT220" s="200" t="s">
        <v>143</v>
      </c>
      <c r="AU220" s="200" t="s">
        <v>84</v>
      </c>
      <c r="AV220" s="12" t="s">
        <v>84</v>
      </c>
      <c r="AW220" s="12" t="s">
        <v>7</v>
      </c>
      <c r="AX220" s="12" t="s">
        <v>72</v>
      </c>
      <c r="AY220" s="200" t="s">
        <v>132</v>
      </c>
    </row>
    <row r="221" spans="2:51" s="12" customFormat="1" ht="13.5">
      <c r="B221" s="199"/>
      <c r="D221" s="191" t="s">
        <v>143</v>
      </c>
      <c r="E221" s="200" t="s">
        <v>5</v>
      </c>
      <c r="F221" s="201" t="s">
        <v>216</v>
      </c>
      <c r="H221" s="202">
        <v>3.85</v>
      </c>
      <c r="I221" s="203"/>
      <c r="J221" s="203"/>
      <c r="M221" s="199"/>
      <c r="N221" s="204"/>
      <c r="O221" s="205"/>
      <c r="P221" s="205"/>
      <c r="Q221" s="205"/>
      <c r="R221" s="205"/>
      <c r="S221" s="205"/>
      <c r="T221" s="205"/>
      <c r="U221" s="205"/>
      <c r="V221" s="205"/>
      <c r="W221" s="205"/>
      <c r="X221" s="206"/>
      <c r="AT221" s="200" t="s">
        <v>143</v>
      </c>
      <c r="AU221" s="200" t="s">
        <v>84</v>
      </c>
      <c r="AV221" s="12" t="s">
        <v>84</v>
      </c>
      <c r="AW221" s="12" t="s">
        <v>7</v>
      </c>
      <c r="AX221" s="12" t="s">
        <v>72</v>
      </c>
      <c r="AY221" s="200" t="s">
        <v>132</v>
      </c>
    </row>
    <row r="222" spans="2:51" s="14" customFormat="1" ht="13.5">
      <c r="B222" s="233"/>
      <c r="D222" s="191" t="s">
        <v>143</v>
      </c>
      <c r="E222" s="234" t="s">
        <v>5</v>
      </c>
      <c r="F222" s="235" t="s">
        <v>294</v>
      </c>
      <c r="H222" s="236">
        <v>253.38900000000001</v>
      </c>
      <c r="I222" s="237"/>
      <c r="J222" s="237"/>
      <c r="M222" s="233"/>
      <c r="N222" s="238"/>
      <c r="O222" s="239"/>
      <c r="P222" s="239"/>
      <c r="Q222" s="239"/>
      <c r="R222" s="239"/>
      <c r="S222" s="239"/>
      <c r="T222" s="239"/>
      <c r="U222" s="239"/>
      <c r="V222" s="239"/>
      <c r="W222" s="239"/>
      <c r="X222" s="240"/>
      <c r="AT222" s="234" t="s">
        <v>143</v>
      </c>
      <c r="AU222" s="234" t="s">
        <v>84</v>
      </c>
      <c r="AV222" s="14" t="s">
        <v>295</v>
      </c>
      <c r="AW222" s="14" t="s">
        <v>7</v>
      </c>
      <c r="AX222" s="14" t="s">
        <v>72</v>
      </c>
      <c r="AY222" s="234" t="s">
        <v>132</v>
      </c>
    </row>
    <row r="223" spans="2:51" s="11" customFormat="1" ht="13.5">
      <c r="B223" s="190"/>
      <c r="D223" s="191" t="s">
        <v>143</v>
      </c>
      <c r="E223" s="192" t="s">
        <v>5</v>
      </c>
      <c r="F223" s="193" t="s">
        <v>296</v>
      </c>
      <c r="H223" s="194" t="s">
        <v>5</v>
      </c>
      <c r="I223" s="195"/>
      <c r="J223" s="195"/>
      <c r="M223" s="190"/>
      <c r="N223" s="196"/>
      <c r="O223" s="197"/>
      <c r="P223" s="197"/>
      <c r="Q223" s="197"/>
      <c r="R223" s="197"/>
      <c r="S223" s="197"/>
      <c r="T223" s="197"/>
      <c r="U223" s="197"/>
      <c r="V223" s="197"/>
      <c r="W223" s="197"/>
      <c r="X223" s="198"/>
      <c r="AT223" s="194" t="s">
        <v>143</v>
      </c>
      <c r="AU223" s="194" t="s">
        <v>84</v>
      </c>
      <c r="AV223" s="11" t="s">
        <v>77</v>
      </c>
      <c r="AW223" s="11" t="s">
        <v>7</v>
      </c>
      <c r="AX223" s="11" t="s">
        <v>72</v>
      </c>
      <c r="AY223" s="194" t="s">
        <v>132</v>
      </c>
    </row>
    <row r="224" spans="2:51" s="11" customFormat="1" ht="13.5">
      <c r="B224" s="190"/>
      <c r="D224" s="191" t="s">
        <v>143</v>
      </c>
      <c r="E224" s="192" t="s">
        <v>5</v>
      </c>
      <c r="F224" s="193" t="s">
        <v>297</v>
      </c>
      <c r="H224" s="194" t="s">
        <v>5</v>
      </c>
      <c r="I224" s="195"/>
      <c r="J224" s="195"/>
      <c r="M224" s="190"/>
      <c r="N224" s="196"/>
      <c r="O224" s="197"/>
      <c r="P224" s="197"/>
      <c r="Q224" s="197"/>
      <c r="R224" s="197"/>
      <c r="S224" s="197"/>
      <c r="T224" s="197"/>
      <c r="U224" s="197"/>
      <c r="V224" s="197"/>
      <c r="W224" s="197"/>
      <c r="X224" s="198"/>
      <c r="AT224" s="194" t="s">
        <v>143</v>
      </c>
      <c r="AU224" s="194" t="s">
        <v>84</v>
      </c>
      <c r="AV224" s="11" t="s">
        <v>77</v>
      </c>
      <c r="AW224" s="11" t="s">
        <v>7</v>
      </c>
      <c r="AX224" s="11" t="s">
        <v>72</v>
      </c>
      <c r="AY224" s="194" t="s">
        <v>132</v>
      </c>
    </row>
    <row r="225" spans="2:51" s="12" customFormat="1" ht="13.5">
      <c r="B225" s="199"/>
      <c r="D225" s="191" t="s">
        <v>143</v>
      </c>
      <c r="E225" s="200" t="s">
        <v>5</v>
      </c>
      <c r="F225" s="201" t="s">
        <v>298</v>
      </c>
      <c r="H225" s="202">
        <v>121.336</v>
      </c>
      <c r="I225" s="203"/>
      <c r="J225" s="203"/>
      <c r="M225" s="199"/>
      <c r="N225" s="204"/>
      <c r="O225" s="205"/>
      <c r="P225" s="205"/>
      <c r="Q225" s="205"/>
      <c r="R225" s="205"/>
      <c r="S225" s="205"/>
      <c r="T225" s="205"/>
      <c r="U225" s="205"/>
      <c r="V225" s="205"/>
      <c r="W225" s="205"/>
      <c r="X225" s="206"/>
      <c r="AT225" s="200" t="s">
        <v>143</v>
      </c>
      <c r="AU225" s="200" t="s">
        <v>84</v>
      </c>
      <c r="AV225" s="12" t="s">
        <v>84</v>
      </c>
      <c r="AW225" s="12" t="s">
        <v>7</v>
      </c>
      <c r="AX225" s="12" t="s">
        <v>72</v>
      </c>
      <c r="AY225" s="200" t="s">
        <v>132</v>
      </c>
    </row>
    <row r="226" spans="2:51" s="11" customFormat="1" ht="13.5">
      <c r="B226" s="190"/>
      <c r="D226" s="191" t="s">
        <v>143</v>
      </c>
      <c r="E226" s="192" t="s">
        <v>5</v>
      </c>
      <c r="F226" s="193" t="s">
        <v>204</v>
      </c>
      <c r="H226" s="194" t="s">
        <v>5</v>
      </c>
      <c r="I226" s="195"/>
      <c r="J226" s="195"/>
      <c r="M226" s="190"/>
      <c r="N226" s="196"/>
      <c r="O226" s="197"/>
      <c r="P226" s="197"/>
      <c r="Q226" s="197"/>
      <c r="R226" s="197"/>
      <c r="S226" s="197"/>
      <c r="T226" s="197"/>
      <c r="U226" s="197"/>
      <c r="V226" s="197"/>
      <c r="W226" s="197"/>
      <c r="X226" s="198"/>
      <c r="AT226" s="194" t="s">
        <v>143</v>
      </c>
      <c r="AU226" s="194" t="s">
        <v>84</v>
      </c>
      <c r="AV226" s="11" t="s">
        <v>77</v>
      </c>
      <c r="AW226" s="11" t="s">
        <v>7</v>
      </c>
      <c r="AX226" s="11" t="s">
        <v>72</v>
      </c>
      <c r="AY226" s="194" t="s">
        <v>132</v>
      </c>
    </row>
    <row r="227" spans="2:51" s="12" customFormat="1" ht="13.5">
      <c r="B227" s="199"/>
      <c r="D227" s="191" t="s">
        <v>143</v>
      </c>
      <c r="E227" s="200" t="s">
        <v>5</v>
      </c>
      <c r="F227" s="201" t="s">
        <v>299</v>
      </c>
      <c r="H227" s="202">
        <v>15.66</v>
      </c>
      <c r="I227" s="203"/>
      <c r="J227" s="203"/>
      <c r="M227" s="199"/>
      <c r="N227" s="204"/>
      <c r="O227" s="205"/>
      <c r="P227" s="205"/>
      <c r="Q227" s="205"/>
      <c r="R227" s="205"/>
      <c r="S227" s="205"/>
      <c r="T227" s="205"/>
      <c r="U227" s="205"/>
      <c r="V227" s="205"/>
      <c r="W227" s="205"/>
      <c r="X227" s="206"/>
      <c r="AT227" s="200" t="s">
        <v>143</v>
      </c>
      <c r="AU227" s="200" t="s">
        <v>84</v>
      </c>
      <c r="AV227" s="12" t="s">
        <v>84</v>
      </c>
      <c r="AW227" s="12" t="s">
        <v>7</v>
      </c>
      <c r="AX227" s="12" t="s">
        <v>72</v>
      </c>
      <c r="AY227" s="200" t="s">
        <v>132</v>
      </c>
    </row>
    <row r="228" spans="2:51" s="11" customFormat="1" ht="13.5">
      <c r="B228" s="190"/>
      <c r="D228" s="191" t="s">
        <v>143</v>
      </c>
      <c r="E228" s="192" t="s">
        <v>5</v>
      </c>
      <c r="F228" s="193" t="s">
        <v>214</v>
      </c>
      <c r="H228" s="194" t="s">
        <v>5</v>
      </c>
      <c r="I228" s="195"/>
      <c r="J228" s="195"/>
      <c r="M228" s="190"/>
      <c r="N228" s="196"/>
      <c r="O228" s="197"/>
      <c r="P228" s="197"/>
      <c r="Q228" s="197"/>
      <c r="R228" s="197"/>
      <c r="S228" s="197"/>
      <c r="T228" s="197"/>
      <c r="U228" s="197"/>
      <c r="V228" s="197"/>
      <c r="W228" s="197"/>
      <c r="X228" s="198"/>
      <c r="AT228" s="194" t="s">
        <v>143</v>
      </c>
      <c r="AU228" s="194" t="s">
        <v>84</v>
      </c>
      <c r="AV228" s="11" t="s">
        <v>77</v>
      </c>
      <c r="AW228" s="11" t="s">
        <v>7</v>
      </c>
      <c r="AX228" s="11" t="s">
        <v>72</v>
      </c>
      <c r="AY228" s="194" t="s">
        <v>132</v>
      </c>
    </row>
    <row r="229" spans="2:51" s="12" customFormat="1" ht="13.5">
      <c r="B229" s="199"/>
      <c r="D229" s="191" t="s">
        <v>143</v>
      </c>
      <c r="E229" s="200" t="s">
        <v>5</v>
      </c>
      <c r="F229" s="201" t="s">
        <v>300</v>
      </c>
      <c r="H229" s="202">
        <v>14.08</v>
      </c>
      <c r="I229" s="203"/>
      <c r="J229" s="203"/>
      <c r="M229" s="199"/>
      <c r="N229" s="204"/>
      <c r="O229" s="205"/>
      <c r="P229" s="205"/>
      <c r="Q229" s="205"/>
      <c r="R229" s="205"/>
      <c r="S229" s="205"/>
      <c r="T229" s="205"/>
      <c r="U229" s="205"/>
      <c r="V229" s="205"/>
      <c r="W229" s="205"/>
      <c r="X229" s="206"/>
      <c r="AT229" s="200" t="s">
        <v>143</v>
      </c>
      <c r="AU229" s="200" t="s">
        <v>84</v>
      </c>
      <c r="AV229" s="12" t="s">
        <v>84</v>
      </c>
      <c r="AW229" s="12" t="s">
        <v>7</v>
      </c>
      <c r="AX229" s="12" t="s">
        <v>72</v>
      </c>
      <c r="AY229" s="200" t="s">
        <v>132</v>
      </c>
    </row>
    <row r="230" spans="2:51" s="12" customFormat="1" ht="13.5">
      <c r="B230" s="199"/>
      <c r="D230" s="191" t="s">
        <v>143</v>
      </c>
      <c r="E230" s="200" t="s">
        <v>5</v>
      </c>
      <c r="F230" s="201" t="s">
        <v>301</v>
      </c>
      <c r="H230" s="202">
        <v>3.22</v>
      </c>
      <c r="I230" s="203"/>
      <c r="J230" s="203"/>
      <c r="M230" s="199"/>
      <c r="N230" s="204"/>
      <c r="O230" s="205"/>
      <c r="P230" s="205"/>
      <c r="Q230" s="205"/>
      <c r="R230" s="205"/>
      <c r="S230" s="205"/>
      <c r="T230" s="205"/>
      <c r="U230" s="205"/>
      <c r="V230" s="205"/>
      <c r="W230" s="205"/>
      <c r="X230" s="206"/>
      <c r="AT230" s="200" t="s">
        <v>143</v>
      </c>
      <c r="AU230" s="200" t="s">
        <v>84</v>
      </c>
      <c r="AV230" s="12" t="s">
        <v>84</v>
      </c>
      <c r="AW230" s="12" t="s">
        <v>7</v>
      </c>
      <c r="AX230" s="12" t="s">
        <v>72</v>
      </c>
      <c r="AY230" s="200" t="s">
        <v>132</v>
      </c>
    </row>
    <row r="231" spans="2:51" s="14" customFormat="1" ht="13.5">
      <c r="B231" s="233"/>
      <c r="D231" s="191" t="s">
        <v>143</v>
      </c>
      <c r="E231" s="234" t="s">
        <v>5</v>
      </c>
      <c r="F231" s="235" t="s">
        <v>302</v>
      </c>
      <c r="H231" s="236">
        <v>154.29599999999999</v>
      </c>
      <c r="I231" s="237"/>
      <c r="J231" s="237"/>
      <c r="M231" s="233"/>
      <c r="N231" s="238"/>
      <c r="O231" s="239"/>
      <c r="P231" s="239"/>
      <c r="Q231" s="239"/>
      <c r="R231" s="239"/>
      <c r="S231" s="239"/>
      <c r="T231" s="239"/>
      <c r="U231" s="239"/>
      <c r="V231" s="239"/>
      <c r="W231" s="239"/>
      <c r="X231" s="240"/>
      <c r="AT231" s="234" t="s">
        <v>143</v>
      </c>
      <c r="AU231" s="234" t="s">
        <v>84</v>
      </c>
      <c r="AV231" s="14" t="s">
        <v>295</v>
      </c>
      <c r="AW231" s="14" t="s">
        <v>7</v>
      </c>
      <c r="AX231" s="14" t="s">
        <v>72</v>
      </c>
      <c r="AY231" s="234" t="s">
        <v>132</v>
      </c>
    </row>
    <row r="232" spans="2:51" s="11" customFormat="1" ht="13.5">
      <c r="B232" s="190"/>
      <c r="D232" s="191" t="s">
        <v>143</v>
      </c>
      <c r="E232" s="192" t="s">
        <v>5</v>
      </c>
      <c r="F232" s="193" t="s">
        <v>303</v>
      </c>
      <c r="H232" s="194" t="s">
        <v>5</v>
      </c>
      <c r="I232" s="195"/>
      <c r="J232" s="195"/>
      <c r="M232" s="190"/>
      <c r="N232" s="196"/>
      <c r="O232" s="197"/>
      <c r="P232" s="197"/>
      <c r="Q232" s="197"/>
      <c r="R232" s="197"/>
      <c r="S232" s="197"/>
      <c r="T232" s="197"/>
      <c r="U232" s="197"/>
      <c r="V232" s="197"/>
      <c r="W232" s="197"/>
      <c r="X232" s="198"/>
      <c r="AT232" s="194" t="s">
        <v>143</v>
      </c>
      <c r="AU232" s="194" t="s">
        <v>84</v>
      </c>
      <c r="AV232" s="11" t="s">
        <v>77</v>
      </c>
      <c r="AW232" s="11" t="s">
        <v>7</v>
      </c>
      <c r="AX232" s="11" t="s">
        <v>72</v>
      </c>
      <c r="AY232" s="194" t="s">
        <v>132</v>
      </c>
    </row>
    <row r="233" spans="2:51" s="11" customFormat="1" ht="13.5">
      <c r="B233" s="190"/>
      <c r="D233" s="191" t="s">
        <v>143</v>
      </c>
      <c r="E233" s="192" t="s">
        <v>5</v>
      </c>
      <c r="F233" s="193" t="s">
        <v>304</v>
      </c>
      <c r="H233" s="194" t="s">
        <v>5</v>
      </c>
      <c r="I233" s="195"/>
      <c r="J233" s="195"/>
      <c r="M233" s="190"/>
      <c r="N233" s="196"/>
      <c r="O233" s="197"/>
      <c r="P233" s="197"/>
      <c r="Q233" s="197"/>
      <c r="R233" s="197"/>
      <c r="S233" s="197"/>
      <c r="T233" s="197"/>
      <c r="U233" s="197"/>
      <c r="V233" s="197"/>
      <c r="W233" s="197"/>
      <c r="X233" s="198"/>
      <c r="AT233" s="194" t="s">
        <v>143</v>
      </c>
      <c r="AU233" s="194" t="s">
        <v>84</v>
      </c>
      <c r="AV233" s="11" t="s">
        <v>77</v>
      </c>
      <c r="AW233" s="11" t="s">
        <v>7</v>
      </c>
      <c r="AX233" s="11" t="s">
        <v>72</v>
      </c>
      <c r="AY233" s="194" t="s">
        <v>132</v>
      </c>
    </row>
    <row r="234" spans="2:51" s="12" customFormat="1" ht="13.5">
      <c r="B234" s="199"/>
      <c r="D234" s="191" t="s">
        <v>143</v>
      </c>
      <c r="E234" s="200" t="s">
        <v>5</v>
      </c>
      <c r="F234" s="201" t="s">
        <v>305</v>
      </c>
      <c r="H234" s="202">
        <v>60.813000000000002</v>
      </c>
      <c r="I234" s="203"/>
      <c r="J234" s="203"/>
      <c r="M234" s="199"/>
      <c r="N234" s="204"/>
      <c r="O234" s="205"/>
      <c r="P234" s="205"/>
      <c r="Q234" s="205"/>
      <c r="R234" s="205"/>
      <c r="S234" s="205"/>
      <c r="T234" s="205"/>
      <c r="U234" s="205"/>
      <c r="V234" s="205"/>
      <c r="W234" s="205"/>
      <c r="X234" s="206"/>
      <c r="AT234" s="200" t="s">
        <v>143</v>
      </c>
      <c r="AU234" s="200" t="s">
        <v>84</v>
      </c>
      <c r="AV234" s="12" t="s">
        <v>84</v>
      </c>
      <c r="AW234" s="12" t="s">
        <v>7</v>
      </c>
      <c r="AX234" s="12" t="s">
        <v>72</v>
      </c>
      <c r="AY234" s="200" t="s">
        <v>132</v>
      </c>
    </row>
    <row r="235" spans="2:51" s="11" customFormat="1" ht="13.5">
      <c r="B235" s="190"/>
      <c r="D235" s="191" t="s">
        <v>143</v>
      </c>
      <c r="E235" s="192" t="s">
        <v>5</v>
      </c>
      <c r="F235" s="193" t="s">
        <v>204</v>
      </c>
      <c r="H235" s="194" t="s">
        <v>5</v>
      </c>
      <c r="I235" s="195"/>
      <c r="J235" s="195"/>
      <c r="M235" s="190"/>
      <c r="N235" s="196"/>
      <c r="O235" s="197"/>
      <c r="P235" s="197"/>
      <c r="Q235" s="197"/>
      <c r="R235" s="197"/>
      <c r="S235" s="197"/>
      <c r="T235" s="197"/>
      <c r="U235" s="197"/>
      <c r="V235" s="197"/>
      <c r="W235" s="197"/>
      <c r="X235" s="198"/>
      <c r="AT235" s="194" t="s">
        <v>143</v>
      </c>
      <c r="AU235" s="194" t="s">
        <v>84</v>
      </c>
      <c r="AV235" s="11" t="s">
        <v>77</v>
      </c>
      <c r="AW235" s="11" t="s">
        <v>7</v>
      </c>
      <c r="AX235" s="11" t="s">
        <v>72</v>
      </c>
      <c r="AY235" s="194" t="s">
        <v>132</v>
      </c>
    </row>
    <row r="236" spans="2:51" s="12" customFormat="1" ht="13.5">
      <c r="B236" s="199"/>
      <c r="D236" s="191" t="s">
        <v>143</v>
      </c>
      <c r="E236" s="200" t="s">
        <v>5</v>
      </c>
      <c r="F236" s="201" t="s">
        <v>306</v>
      </c>
      <c r="H236" s="202">
        <v>16.335000000000001</v>
      </c>
      <c r="I236" s="203"/>
      <c r="J236" s="203"/>
      <c r="M236" s="199"/>
      <c r="N236" s="204"/>
      <c r="O236" s="205"/>
      <c r="P236" s="205"/>
      <c r="Q236" s="205"/>
      <c r="R236" s="205"/>
      <c r="S236" s="205"/>
      <c r="T236" s="205"/>
      <c r="U236" s="205"/>
      <c r="V236" s="205"/>
      <c r="W236" s="205"/>
      <c r="X236" s="206"/>
      <c r="AT236" s="200" t="s">
        <v>143</v>
      </c>
      <c r="AU236" s="200" t="s">
        <v>84</v>
      </c>
      <c r="AV236" s="12" t="s">
        <v>84</v>
      </c>
      <c r="AW236" s="12" t="s">
        <v>7</v>
      </c>
      <c r="AX236" s="12" t="s">
        <v>72</v>
      </c>
      <c r="AY236" s="200" t="s">
        <v>132</v>
      </c>
    </row>
    <row r="237" spans="2:51" s="11" customFormat="1" ht="13.5">
      <c r="B237" s="190"/>
      <c r="D237" s="191" t="s">
        <v>143</v>
      </c>
      <c r="E237" s="192" t="s">
        <v>5</v>
      </c>
      <c r="F237" s="193" t="s">
        <v>206</v>
      </c>
      <c r="H237" s="194" t="s">
        <v>5</v>
      </c>
      <c r="I237" s="195"/>
      <c r="J237" s="195"/>
      <c r="M237" s="190"/>
      <c r="N237" s="196"/>
      <c r="O237" s="197"/>
      <c r="P237" s="197"/>
      <c r="Q237" s="197"/>
      <c r="R237" s="197"/>
      <c r="S237" s="197"/>
      <c r="T237" s="197"/>
      <c r="U237" s="197"/>
      <c r="V237" s="197"/>
      <c r="W237" s="197"/>
      <c r="X237" s="198"/>
      <c r="AT237" s="194" t="s">
        <v>143</v>
      </c>
      <c r="AU237" s="194" t="s">
        <v>84</v>
      </c>
      <c r="AV237" s="11" t="s">
        <v>77</v>
      </c>
      <c r="AW237" s="11" t="s">
        <v>7</v>
      </c>
      <c r="AX237" s="11" t="s">
        <v>72</v>
      </c>
      <c r="AY237" s="194" t="s">
        <v>132</v>
      </c>
    </row>
    <row r="238" spans="2:51" s="12" customFormat="1" ht="13.5">
      <c r="B238" s="199"/>
      <c r="D238" s="191" t="s">
        <v>143</v>
      </c>
      <c r="E238" s="200" t="s">
        <v>5</v>
      </c>
      <c r="F238" s="201" t="s">
        <v>268</v>
      </c>
      <c r="H238" s="202">
        <v>22.47</v>
      </c>
      <c r="I238" s="203"/>
      <c r="J238" s="203"/>
      <c r="M238" s="199"/>
      <c r="N238" s="204"/>
      <c r="O238" s="205"/>
      <c r="P238" s="205"/>
      <c r="Q238" s="205"/>
      <c r="R238" s="205"/>
      <c r="S238" s="205"/>
      <c r="T238" s="205"/>
      <c r="U238" s="205"/>
      <c r="V238" s="205"/>
      <c r="W238" s="205"/>
      <c r="X238" s="206"/>
      <c r="AT238" s="200" t="s">
        <v>143</v>
      </c>
      <c r="AU238" s="200" t="s">
        <v>84</v>
      </c>
      <c r="AV238" s="12" t="s">
        <v>84</v>
      </c>
      <c r="AW238" s="12" t="s">
        <v>7</v>
      </c>
      <c r="AX238" s="12" t="s">
        <v>72</v>
      </c>
      <c r="AY238" s="200" t="s">
        <v>132</v>
      </c>
    </row>
    <row r="239" spans="2:51" s="11" customFormat="1" ht="13.5">
      <c r="B239" s="190"/>
      <c r="D239" s="191" t="s">
        <v>143</v>
      </c>
      <c r="E239" s="192" t="s">
        <v>5</v>
      </c>
      <c r="F239" s="193" t="s">
        <v>208</v>
      </c>
      <c r="H239" s="194" t="s">
        <v>5</v>
      </c>
      <c r="I239" s="195"/>
      <c r="J239" s="195"/>
      <c r="M239" s="190"/>
      <c r="N239" s="196"/>
      <c r="O239" s="197"/>
      <c r="P239" s="197"/>
      <c r="Q239" s="197"/>
      <c r="R239" s="197"/>
      <c r="S239" s="197"/>
      <c r="T239" s="197"/>
      <c r="U239" s="197"/>
      <c r="V239" s="197"/>
      <c r="W239" s="197"/>
      <c r="X239" s="198"/>
      <c r="AT239" s="194" t="s">
        <v>143</v>
      </c>
      <c r="AU239" s="194" t="s">
        <v>84</v>
      </c>
      <c r="AV239" s="11" t="s">
        <v>77</v>
      </c>
      <c r="AW239" s="11" t="s">
        <v>7</v>
      </c>
      <c r="AX239" s="11" t="s">
        <v>72</v>
      </c>
      <c r="AY239" s="194" t="s">
        <v>132</v>
      </c>
    </row>
    <row r="240" spans="2:51" s="12" customFormat="1" ht="13.5">
      <c r="B240" s="199"/>
      <c r="D240" s="191" t="s">
        <v>143</v>
      </c>
      <c r="E240" s="200" t="s">
        <v>5</v>
      </c>
      <c r="F240" s="201" t="s">
        <v>307</v>
      </c>
      <c r="H240" s="202">
        <v>7.4249999999999998</v>
      </c>
      <c r="I240" s="203"/>
      <c r="J240" s="203"/>
      <c r="M240" s="199"/>
      <c r="N240" s="204"/>
      <c r="O240" s="205"/>
      <c r="P240" s="205"/>
      <c r="Q240" s="205"/>
      <c r="R240" s="205"/>
      <c r="S240" s="205"/>
      <c r="T240" s="205"/>
      <c r="U240" s="205"/>
      <c r="V240" s="205"/>
      <c r="W240" s="205"/>
      <c r="X240" s="206"/>
      <c r="AT240" s="200" t="s">
        <v>143</v>
      </c>
      <c r="AU240" s="200" t="s">
        <v>84</v>
      </c>
      <c r="AV240" s="12" t="s">
        <v>84</v>
      </c>
      <c r="AW240" s="12" t="s">
        <v>7</v>
      </c>
      <c r="AX240" s="12" t="s">
        <v>72</v>
      </c>
      <c r="AY240" s="200" t="s">
        <v>132</v>
      </c>
    </row>
    <row r="241" spans="2:65" s="11" customFormat="1" ht="13.5">
      <c r="B241" s="190"/>
      <c r="D241" s="191" t="s">
        <v>143</v>
      </c>
      <c r="E241" s="192" t="s">
        <v>5</v>
      </c>
      <c r="F241" s="193" t="s">
        <v>210</v>
      </c>
      <c r="H241" s="194" t="s">
        <v>5</v>
      </c>
      <c r="I241" s="195"/>
      <c r="J241" s="195"/>
      <c r="M241" s="190"/>
      <c r="N241" s="196"/>
      <c r="O241" s="197"/>
      <c r="P241" s="197"/>
      <c r="Q241" s="197"/>
      <c r="R241" s="197"/>
      <c r="S241" s="197"/>
      <c r="T241" s="197"/>
      <c r="U241" s="197"/>
      <c r="V241" s="197"/>
      <c r="W241" s="197"/>
      <c r="X241" s="198"/>
      <c r="AT241" s="194" t="s">
        <v>143</v>
      </c>
      <c r="AU241" s="194" t="s">
        <v>84</v>
      </c>
      <c r="AV241" s="11" t="s">
        <v>77</v>
      </c>
      <c r="AW241" s="11" t="s">
        <v>7</v>
      </c>
      <c r="AX241" s="11" t="s">
        <v>72</v>
      </c>
      <c r="AY241" s="194" t="s">
        <v>132</v>
      </c>
    </row>
    <row r="242" spans="2:65" s="12" customFormat="1" ht="13.5">
      <c r="B242" s="199"/>
      <c r="D242" s="191" t="s">
        <v>143</v>
      </c>
      <c r="E242" s="200" t="s">
        <v>5</v>
      </c>
      <c r="F242" s="201" t="s">
        <v>308</v>
      </c>
      <c r="H242" s="202">
        <v>5.0629999999999997</v>
      </c>
      <c r="I242" s="203"/>
      <c r="J242" s="203"/>
      <c r="M242" s="199"/>
      <c r="N242" s="204"/>
      <c r="O242" s="205"/>
      <c r="P242" s="205"/>
      <c r="Q242" s="205"/>
      <c r="R242" s="205"/>
      <c r="S242" s="205"/>
      <c r="T242" s="205"/>
      <c r="U242" s="205"/>
      <c r="V242" s="205"/>
      <c r="W242" s="205"/>
      <c r="X242" s="206"/>
      <c r="AT242" s="200" t="s">
        <v>143</v>
      </c>
      <c r="AU242" s="200" t="s">
        <v>84</v>
      </c>
      <c r="AV242" s="12" t="s">
        <v>84</v>
      </c>
      <c r="AW242" s="12" t="s">
        <v>7</v>
      </c>
      <c r="AX242" s="12" t="s">
        <v>72</v>
      </c>
      <c r="AY242" s="200" t="s">
        <v>132</v>
      </c>
    </row>
    <row r="243" spans="2:65" s="11" customFormat="1" ht="13.5">
      <c r="B243" s="190"/>
      <c r="D243" s="191" t="s">
        <v>143</v>
      </c>
      <c r="E243" s="192" t="s">
        <v>5</v>
      </c>
      <c r="F243" s="193" t="s">
        <v>214</v>
      </c>
      <c r="H243" s="194" t="s">
        <v>5</v>
      </c>
      <c r="I243" s="195"/>
      <c r="J243" s="195"/>
      <c r="M243" s="190"/>
      <c r="N243" s="196"/>
      <c r="O243" s="197"/>
      <c r="P243" s="197"/>
      <c r="Q243" s="197"/>
      <c r="R243" s="197"/>
      <c r="S243" s="197"/>
      <c r="T243" s="197"/>
      <c r="U243" s="197"/>
      <c r="V243" s="197"/>
      <c r="W243" s="197"/>
      <c r="X243" s="198"/>
      <c r="AT243" s="194" t="s">
        <v>143</v>
      </c>
      <c r="AU243" s="194" t="s">
        <v>84</v>
      </c>
      <c r="AV243" s="11" t="s">
        <v>77</v>
      </c>
      <c r="AW243" s="11" t="s">
        <v>7</v>
      </c>
      <c r="AX243" s="11" t="s">
        <v>72</v>
      </c>
      <c r="AY243" s="194" t="s">
        <v>132</v>
      </c>
    </row>
    <row r="244" spans="2:65" s="12" customFormat="1" ht="13.5">
      <c r="B244" s="199"/>
      <c r="D244" s="191" t="s">
        <v>143</v>
      </c>
      <c r="E244" s="200" t="s">
        <v>5</v>
      </c>
      <c r="F244" s="201" t="s">
        <v>309</v>
      </c>
      <c r="H244" s="202">
        <v>3.68</v>
      </c>
      <c r="I244" s="203"/>
      <c r="J244" s="203"/>
      <c r="M244" s="199"/>
      <c r="N244" s="204"/>
      <c r="O244" s="205"/>
      <c r="P244" s="205"/>
      <c r="Q244" s="205"/>
      <c r="R244" s="205"/>
      <c r="S244" s="205"/>
      <c r="T244" s="205"/>
      <c r="U244" s="205"/>
      <c r="V244" s="205"/>
      <c r="W244" s="205"/>
      <c r="X244" s="206"/>
      <c r="AT244" s="200" t="s">
        <v>143</v>
      </c>
      <c r="AU244" s="200" t="s">
        <v>84</v>
      </c>
      <c r="AV244" s="12" t="s">
        <v>84</v>
      </c>
      <c r="AW244" s="12" t="s">
        <v>7</v>
      </c>
      <c r="AX244" s="12" t="s">
        <v>72</v>
      </c>
      <c r="AY244" s="200" t="s">
        <v>132</v>
      </c>
    </row>
    <row r="245" spans="2:65" s="12" customFormat="1" ht="13.5">
      <c r="B245" s="199"/>
      <c r="D245" s="191" t="s">
        <v>143</v>
      </c>
      <c r="E245" s="200" t="s">
        <v>5</v>
      </c>
      <c r="F245" s="201" t="s">
        <v>310</v>
      </c>
      <c r="H245" s="202">
        <v>0.63</v>
      </c>
      <c r="I245" s="203"/>
      <c r="J245" s="203"/>
      <c r="M245" s="199"/>
      <c r="N245" s="204"/>
      <c r="O245" s="205"/>
      <c r="P245" s="205"/>
      <c r="Q245" s="205"/>
      <c r="R245" s="205"/>
      <c r="S245" s="205"/>
      <c r="T245" s="205"/>
      <c r="U245" s="205"/>
      <c r="V245" s="205"/>
      <c r="W245" s="205"/>
      <c r="X245" s="206"/>
      <c r="AT245" s="200" t="s">
        <v>143</v>
      </c>
      <c r="AU245" s="200" t="s">
        <v>84</v>
      </c>
      <c r="AV245" s="12" t="s">
        <v>84</v>
      </c>
      <c r="AW245" s="12" t="s">
        <v>7</v>
      </c>
      <c r="AX245" s="12" t="s">
        <v>72</v>
      </c>
      <c r="AY245" s="200" t="s">
        <v>132</v>
      </c>
    </row>
    <row r="246" spans="2:65" s="14" customFormat="1" ht="13.5">
      <c r="B246" s="233"/>
      <c r="D246" s="191" t="s">
        <v>143</v>
      </c>
      <c r="E246" s="234" t="s">
        <v>5</v>
      </c>
      <c r="F246" s="235" t="s">
        <v>311</v>
      </c>
      <c r="H246" s="236">
        <v>116.416</v>
      </c>
      <c r="I246" s="237"/>
      <c r="J246" s="237"/>
      <c r="M246" s="233"/>
      <c r="N246" s="238"/>
      <c r="O246" s="239"/>
      <c r="P246" s="239"/>
      <c r="Q246" s="239"/>
      <c r="R246" s="239"/>
      <c r="S246" s="239"/>
      <c r="T246" s="239"/>
      <c r="U246" s="239"/>
      <c r="V246" s="239"/>
      <c r="W246" s="239"/>
      <c r="X246" s="240"/>
      <c r="AT246" s="234" t="s">
        <v>143</v>
      </c>
      <c r="AU246" s="234" t="s">
        <v>84</v>
      </c>
      <c r="AV246" s="14" t="s">
        <v>295</v>
      </c>
      <c r="AW246" s="14" t="s">
        <v>7</v>
      </c>
      <c r="AX246" s="14" t="s">
        <v>72</v>
      </c>
      <c r="AY246" s="234" t="s">
        <v>132</v>
      </c>
    </row>
    <row r="247" spans="2:65" s="13" customFormat="1" ht="13.5">
      <c r="B247" s="207"/>
      <c r="D247" s="208" t="s">
        <v>143</v>
      </c>
      <c r="E247" s="209" t="s">
        <v>5</v>
      </c>
      <c r="F247" s="210" t="s">
        <v>146</v>
      </c>
      <c r="H247" s="211">
        <v>524.101</v>
      </c>
      <c r="I247" s="212"/>
      <c r="J247" s="212"/>
      <c r="M247" s="207"/>
      <c r="N247" s="213"/>
      <c r="O247" s="214"/>
      <c r="P247" s="214"/>
      <c r="Q247" s="214"/>
      <c r="R247" s="214"/>
      <c r="S247" s="214"/>
      <c r="T247" s="214"/>
      <c r="U247" s="214"/>
      <c r="V247" s="214"/>
      <c r="W247" s="214"/>
      <c r="X247" s="215"/>
      <c r="AT247" s="216" t="s">
        <v>143</v>
      </c>
      <c r="AU247" s="216" t="s">
        <v>84</v>
      </c>
      <c r="AV247" s="13" t="s">
        <v>141</v>
      </c>
      <c r="AW247" s="13" t="s">
        <v>7</v>
      </c>
      <c r="AX247" s="13" t="s">
        <v>77</v>
      </c>
      <c r="AY247" s="216" t="s">
        <v>132</v>
      </c>
    </row>
    <row r="248" spans="2:65" s="1" customFormat="1" ht="31.5" customHeight="1">
      <c r="B248" s="177"/>
      <c r="C248" s="220" t="s">
        <v>312</v>
      </c>
      <c r="D248" s="220" t="s">
        <v>217</v>
      </c>
      <c r="E248" s="221" t="s">
        <v>313</v>
      </c>
      <c r="F248" s="222" t="s">
        <v>314</v>
      </c>
      <c r="G248" s="223" t="s">
        <v>139</v>
      </c>
      <c r="H248" s="224">
        <v>291.399</v>
      </c>
      <c r="I248" s="225"/>
      <c r="J248" s="226"/>
      <c r="K248" s="227">
        <f>ROUND(P248*H248,2)</f>
        <v>0</v>
      </c>
      <c r="L248" s="222" t="s">
        <v>5</v>
      </c>
      <c r="M248" s="228"/>
      <c r="N248" s="229" t="s">
        <v>5</v>
      </c>
      <c r="O248" s="186" t="s">
        <v>41</v>
      </c>
      <c r="P248" s="116">
        <f>I248+J248</f>
        <v>0</v>
      </c>
      <c r="Q248" s="116">
        <f>ROUND(I248*H248,2)</f>
        <v>0</v>
      </c>
      <c r="R248" s="116">
        <f>ROUND(J248*H248,2)</f>
        <v>0</v>
      </c>
      <c r="S248" s="42"/>
      <c r="T248" s="187">
        <f>S248*H248</f>
        <v>0</v>
      </c>
      <c r="U248" s="187">
        <v>3.8800000000000002E-3</v>
      </c>
      <c r="V248" s="187">
        <f>U248*H248</f>
        <v>1.1306281200000001</v>
      </c>
      <c r="W248" s="187">
        <v>0</v>
      </c>
      <c r="X248" s="188">
        <f>W248*H248</f>
        <v>0</v>
      </c>
      <c r="AR248" s="24" t="s">
        <v>221</v>
      </c>
      <c r="AT248" s="24" t="s">
        <v>217</v>
      </c>
      <c r="AU248" s="24" t="s">
        <v>84</v>
      </c>
      <c r="AY248" s="24" t="s">
        <v>132</v>
      </c>
      <c r="BE248" s="189">
        <f>IF(O248="základní",K248,0)</f>
        <v>0</v>
      </c>
      <c r="BF248" s="189">
        <f>IF(O248="snížená",K248,0)</f>
        <v>0</v>
      </c>
      <c r="BG248" s="189">
        <f>IF(O248="zákl. přenesená",K248,0)</f>
        <v>0</v>
      </c>
      <c r="BH248" s="189">
        <f>IF(O248="sníž. přenesená",K248,0)</f>
        <v>0</v>
      </c>
      <c r="BI248" s="189">
        <f>IF(O248="nulová",K248,0)</f>
        <v>0</v>
      </c>
      <c r="BJ248" s="24" t="s">
        <v>77</v>
      </c>
      <c r="BK248" s="189">
        <f>ROUND(P248*H248,2)</f>
        <v>0</v>
      </c>
      <c r="BL248" s="24" t="s">
        <v>200</v>
      </c>
      <c r="BM248" s="24" t="s">
        <v>315</v>
      </c>
    </row>
    <row r="249" spans="2:65" s="11" customFormat="1" ht="13.5">
      <c r="B249" s="190"/>
      <c r="D249" s="191" t="s">
        <v>143</v>
      </c>
      <c r="E249" s="192" t="s">
        <v>5</v>
      </c>
      <c r="F249" s="193" t="s">
        <v>288</v>
      </c>
      <c r="H249" s="194" t="s">
        <v>5</v>
      </c>
      <c r="I249" s="195"/>
      <c r="J249" s="195"/>
      <c r="M249" s="190"/>
      <c r="N249" s="196"/>
      <c r="O249" s="197"/>
      <c r="P249" s="197"/>
      <c r="Q249" s="197"/>
      <c r="R249" s="197"/>
      <c r="S249" s="197"/>
      <c r="T249" s="197"/>
      <c r="U249" s="197"/>
      <c r="V249" s="197"/>
      <c r="W249" s="197"/>
      <c r="X249" s="198"/>
      <c r="AT249" s="194" t="s">
        <v>143</v>
      </c>
      <c r="AU249" s="194" t="s">
        <v>84</v>
      </c>
      <c r="AV249" s="11" t="s">
        <v>77</v>
      </c>
      <c r="AW249" s="11" t="s">
        <v>7</v>
      </c>
      <c r="AX249" s="11" t="s">
        <v>72</v>
      </c>
      <c r="AY249" s="194" t="s">
        <v>132</v>
      </c>
    </row>
    <row r="250" spans="2:65" s="11" customFormat="1" ht="13.5">
      <c r="B250" s="190"/>
      <c r="D250" s="191" t="s">
        <v>143</v>
      </c>
      <c r="E250" s="192" t="s">
        <v>5</v>
      </c>
      <c r="F250" s="193" t="s">
        <v>202</v>
      </c>
      <c r="H250" s="194" t="s">
        <v>5</v>
      </c>
      <c r="I250" s="195"/>
      <c r="J250" s="195"/>
      <c r="M250" s="190"/>
      <c r="N250" s="196"/>
      <c r="O250" s="197"/>
      <c r="P250" s="197"/>
      <c r="Q250" s="197"/>
      <c r="R250" s="197"/>
      <c r="S250" s="197"/>
      <c r="T250" s="197"/>
      <c r="U250" s="197"/>
      <c r="V250" s="197"/>
      <c r="W250" s="197"/>
      <c r="X250" s="198"/>
      <c r="AT250" s="194" t="s">
        <v>143</v>
      </c>
      <c r="AU250" s="194" t="s">
        <v>84</v>
      </c>
      <c r="AV250" s="11" t="s">
        <v>77</v>
      </c>
      <c r="AW250" s="11" t="s">
        <v>7</v>
      </c>
      <c r="AX250" s="11" t="s">
        <v>72</v>
      </c>
      <c r="AY250" s="194" t="s">
        <v>132</v>
      </c>
    </row>
    <row r="251" spans="2:65" s="12" customFormat="1" ht="13.5">
      <c r="B251" s="199"/>
      <c r="D251" s="191" t="s">
        <v>143</v>
      </c>
      <c r="E251" s="200" t="s">
        <v>5</v>
      </c>
      <c r="F251" s="201" t="s">
        <v>316</v>
      </c>
      <c r="H251" s="202">
        <v>209.185</v>
      </c>
      <c r="I251" s="203"/>
      <c r="J251" s="203"/>
      <c r="M251" s="199"/>
      <c r="N251" s="204"/>
      <c r="O251" s="205"/>
      <c r="P251" s="205"/>
      <c r="Q251" s="205"/>
      <c r="R251" s="205"/>
      <c r="S251" s="205"/>
      <c r="T251" s="205"/>
      <c r="U251" s="205"/>
      <c r="V251" s="205"/>
      <c r="W251" s="205"/>
      <c r="X251" s="206"/>
      <c r="AT251" s="200" t="s">
        <v>143</v>
      </c>
      <c r="AU251" s="200" t="s">
        <v>84</v>
      </c>
      <c r="AV251" s="12" t="s">
        <v>84</v>
      </c>
      <c r="AW251" s="12" t="s">
        <v>7</v>
      </c>
      <c r="AX251" s="12" t="s">
        <v>72</v>
      </c>
      <c r="AY251" s="200" t="s">
        <v>132</v>
      </c>
    </row>
    <row r="252" spans="2:65" s="11" customFormat="1" ht="13.5">
      <c r="B252" s="190"/>
      <c r="D252" s="191" t="s">
        <v>143</v>
      </c>
      <c r="E252" s="192" t="s">
        <v>5</v>
      </c>
      <c r="F252" s="193" t="s">
        <v>204</v>
      </c>
      <c r="H252" s="194" t="s">
        <v>5</v>
      </c>
      <c r="I252" s="195"/>
      <c r="J252" s="195"/>
      <c r="M252" s="190"/>
      <c r="N252" s="196"/>
      <c r="O252" s="197"/>
      <c r="P252" s="197"/>
      <c r="Q252" s="197"/>
      <c r="R252" s="197"/>
      <c r="S252" s="197"/>
      <c r="T252" s="197"/>
      <c r="U252" s="197"/>
      <c r="V252" s="197"/>
      <c r="W252" s="197"/>
      <c r="X252" s="198"/>
      <c r="AT252" s="194" t="s">
        <v>143</v>
      </c>
      <c r="AU252" s="194" t="s">
        <v>84</v>
      </c>
      <c r="AV252" s="11" t="s">
        <v>77</v>
      </c>
      <c r="AW252" s="11" t="s">
        <v>7</v>
      </c>
      <c r="AX252" s="11" t="s">
        <v>72</v>
      </c>
      <c r="AY252" s="194" t="s">
        <v>132</v>
      </c>
    </row>
    <row r="253" spans="2:65" s="12" customFormat="1" ht="13.5">
      <c r="B253" s="199"/>
      <c r="D253" s="191" t="s">
        <v>143</v>
      </c>
      <c r="E253" s="200" t="s">
        <v>5</v>
      </c>
      <c r="F253" s="201" t="s">
        <v>277</v>
      </c>
      <c r="H253" s="202">
        <v>26.202999999999999</v>
      </c>
      <c r="I253" s="203"/>
      <c r="J253" s="203"/>
      <c r="M253" s="199"/>
      <c r="N253" s="204"/>
      <c r="O253" s="205"/>
      <c r="P253" s="205"/>
      <c r="Q253" s="205"/>
      <c r="R253" s="205"/>
      <c r="S253" s="205"/>
      <c r="T253" s="205"/>
      <c r="U253" s="205"/>
      <c r="V253" s="205"/>
      <c r="W253" s="205"/>
      <c r="X253" s="206"/>
      <c r="AT253" s="200" t="s">
        <v>143</v>
      </c>
      <c r="AU253" s="200" t="s">
        <v>84</v>
      </c>
      <c r="AV253" s="12" t="s">
        <v>84</v>
      </c>
      <c r="AW253" s="12" t="s">
        <v>7</v>
      </c>
      <c r="AX253" s="12" t="s">
        <v>72</v>
      </c>
      <c r="AY253" s="200" t="s">
        <v>132</v>
      </c>
    </row>
    <row r="254" spans="2:65" s="11" customFormat="1" ht="13.5">
      <c r="B254" s="190"/>
      <c r="D254" s="191" t="s">
        <v>143</v>
      </c>
      <c r="E254" s="192" t="s">
        <v>5</v>
      </c>
      <c r="F254" s="193" t="s">
        <v>206</v>
      </c>
      <c r="H254" s="194" t="s">
        <v>5</v>
      </c>
      <c r="I254" s="195"/>
      <c r="J254" s="195"/>
      <c r="M254" s="190"/>
      <c r="N254" s="196"/>
      <c r="O254" s="197"/>
      <c r="P254" s="197"/>
      <c r="Q254" s="197"/>
      <c r="R254" s="197"/>
      <c r="S254" s="197"/>
      <c r="T254" s="197"/>
      <c r="U254" s="197"/>
      <c r="V254" s="197"/>
      <c r="W254" s="197"/>
      <c r="X254" s="198"/>
      <c r="AT254" s="194" t="s">
        <v>143</v>
      </c>
      <c r="AU254" s="194" t="s">
        <v>84</v>
      </c>
      <c r="AV254" s="11" t="s">
        <v>77</v>
      </c>
      <c r="AW254" s="11" t="s">
        <v>7</v>
      </c>
      <c r="AX254" s="11" t="s">
        <v>72</v>
      </c>
      <c r="AY254" s="194" t="s">
        <v>132</v>
      </c>
    </row>
    <row r="255" spans="2:65" s="12" customFormat="1" ht="13.5">
      <c r="B255" s="199"/>
      <c r="D255" s="191" t="s">
        <v>143</v>
      </c>
      <c r="E255" s="200" t="s">
        <v>5</v>
      </c>
      <c r="F255" s="201" t="s">
        <v>317</v>
      </c>
      <c r="H255" s="202">
        <v>18.457999999999998</v>
      </c>
      <c r="I255" s="203"/>
      <c r="J255" s="203"/>
      <c r="M255" s="199"/>
      <c r="N255" s="204"/>
      <c r="O255" s="205"/>
      <c r="P255" s="205"/>
      <c r="Q255" s="205"/>
      <c r="R255" s="205"/>
      <c r="S255" s="205"/>
      <c r="T255" s="205"/>
      <c r="U255" s="205"/>
      <c r="V255" s="205"/>
      <c r="W255" s="205"/>
      <c r="X255" s="206"/>
      <c r="AT255" s="200" t="s">
        <v>143</v>
      </c>
      <c r="AU255" s="200" t="s">
        <v>84</v>
      </c>
      <c r="AV255" s="12" t="s">
        <v>84</v>
      </c>
      <c r="AW255" s="12" t="s">
        <v>7</v>
      </c>
      <c r="AX255" s="12" t="s">
        <v>72</v>
      </c>
      <c r="AY255" s="200" t="s">
        <v>132</v>
      </c>
    </row>
    <row r="256" spans="2:65" s="11" customFormat="1" ht="13.5">
      <c r="B256" s="190"/>
      <c r="D256" s="191" t="s">
        <v>143</v>
      </c>
      <c r="E256" s="192" t="s">
        <v>5</v>
      </c>
      <c r="F256" s="193" t="s">
        <v>208</v>
      </c>
      <c r="H256" s="194" t="s">
        <v>5</v>
      </c>
      <c r="I256" s="195"/>
      <c r="J256" s="195"/>
      <c r="M256" s="190"/>
      <c r="N256" s="196"/>
      <c r="O256" s="197"/>
      <c r="P256" s="197"/>
      <c r="Q256" s="197"/>
      <c r="R256" s="197"/>
      <c r="S256" s="197"/>
      <c r="T256" s="197"/>
      <c r="U256" s="197"/>
      <c r="V256" s="197"/>
      <c r="W256" s="197"/>
      <c r="X256" s="198"/>
      <c r="AT256" s="194" t="s">
        <v>143</v>
      </c>
      <c r="AU256" s="194" t="s">
        <v>84</v>
      </c>
      <c r="AV256" s="11" t="s">
        <v>77</v>
      </c>
      <c r="AW256" s="11" t="s">
        <v>7</v>
      </c>
      <c r="AX256" s="11" t="s">
        <v>72</v>
      </c>
      <c r="AY256" s="194" t="s">
        <v>132</v>
      </c>
    </row>
    <row r="257" spans="2:65" s="12" customFormat="1" ht="13.5">
      <c r="B257" s="199"/>
      <c r="D257" s="191" t="s">
        <v>143</v>
      </c>
      <c r="E257" s="200" t="s">
        <v>5</v>
      </c>
      <c r="F257" s="201" t="s">
        <v>318</v>
      </c>
      <c r="H257" s="202">
        <v>11.954000000000001</v>
      </c>
      <c r="I257" s="203"/>
      <c r="J257" s="203"/>
      <c r="M257" s="199"/>
      <c r="N257" s="204"/>
      <c r="O257" s="205"/>
      <c r="P257" s="205"/>
      <c r="Q257" s="205"/>
      <c r="R257" s="205"/>
      <c r="S257" s="205"/>
      <c r="T257" s="205"/>
      <c r="U257" s="205"/>
      <c r="V257" s="205"/>
      <c r="W257" s="205"/>
      <c r="X257" s="206"/>
      <c r="AT257" s="200" t="s">
        <v>143</v>
      </c>
      <c r="AU257" s="200" t="s">
        <v>84</v>
      </c>
      <c r="AV257" s="12" t="s">
        <v>84</v>
      </c>
      <c r="AW257" s="12" t="s">
        <v>7</v>
      </c>
      <c r="AX257" s="12" t="s">
        <v>72</v>
      </c>
      <c r="AY257" s="200" t="s">
        <v>132</v>
      </c>
    </row>
    <row r="258" spans="2:65" s="11" customFormat="1" ht="13.5">
      <c r="B258" s="190"/>
      <c r="D258" s="191" t="s">
        <v>143</v>
      </c>
      <c r="E258" s="192" t="s">
        <v>5</v>
      </c>
      <c r="F258" s="193" t="s">
        <v>210</v>
      </c>
      <c r="H258" s="194" t="s">
        <v>5</v>
      </c>
      <c r="I258" s="195"/>
      <c r="J258" s="195"/>
      <c r="M258" s="190"/>
      <c r="N258" s="196"/>
      <c r="O258" s="197"/>
      <c r="P258" s="197"/>
      <c r="Q258" s="197"/>
      <c r="R258" s="197"/>
      <c r="S258" s="197"/>
      <c r="T258" s="197"/>
      <c r="U258" s="197"/>
      <c r="V258" s="197"/>
      <c r="W258" s="197"/>
      <c r="X258" s="198"/>
      <c r="AT258" s="194" t="s">
        <v>143</v>
      </c>
      <c r="AU258" s="194" t="s">
        <v>84</v>
      </c>
      <c r="AV258" s="11" t="s">
        <v>77</v>
      </c>
      <c r="AW258" s="11" t="s">
        <v>7</v>
      </c>
      <c r="AX258" s="11" t="s">
        <v>72</v>
      </c>
      <c r="AY258" s="194" t="s">
        <v>132</v>
      </c>
    </row>
    <row r="259" spans="2:65" s="12" customFormat="1" ht="13.5">
      <c r="B259" s="199"/>
      <c r="D259" s="191" t="s">
        <v>143</v>
      </c>
      <c r="E259" s="200" t="s">
        <v>5</v>
      </c>
      <c r="F259" s="201" t="s">
        <v>319</v>
      </c>
      <c r="H259" s="202">
        <v>8.1509999999999998</v>
      </c>
      <c r="I259" s="203"/>
      <c r="J259" s="203"/>
      <c r="M259" s="199"/>
      <c r="N259" s="204"/>
      <c r="O259" s="205"/>
      <c r="P259" s="205"/>
      <c r="Q259" s="205"/>
      <c r="R259" s="205"/>
      <c r="S259" s="205"/>
      <c r="T259" s="205"/>
      <c r="U259" s="205"/>
      <c r="V259" s="205"/>
      <c r="W259" s="205"/>
      <c r="X259" s="206"/>
      <c r="AT259" s="200" t="s">
        <v>143</v>
      </c>
      <c r="AU259" s="200" t="s">
        <v>84</v>
      </c>
      <c r="AV259" s="12" t="s">
        <v>84</v>
      </c>
      <c r="AW259" s="12" t="s">
        <v>7</v>
      </c>
      <c r="AX259" s="12" t="s">
        <v>72</v>
      </c>
      <c r="AY259" s="200" t="s">
        <v>132</v>
      </c>
    </row>
    <row r="260" spans="2:65" s="11" customFormat="1" ht="13.5">
      <c r="B260" s="190"/>
      <c r="D260" s="191" t="s">
        <v>143</v>
      </c>
      <c r="E260" s="192" t="s">
        <v>5</v>
      </c>
      <c r="F260" s="193" t="s">
        <v>212</v>
      </c>
      <c r="H260" s="194" t="s">
        <v>5</v>
      </c>
      <c r="I260" s="195"/>
      <c r="J260" s="195"/>
      <c r="M260" s="190"/>
      <c r="N260" s="196"/>
      <c r="O260" s="197"/>
      <c r="P260" s="197"/>
      <c r="Q260" s="197"/>
      <c r="R260" s="197"/>
      <c r="S260" s="197"/>
      <c r="T260" s="197"/>
      <c r="U260" s="197"/>
      <c r="V260" s="197"/>
      <c r="W260" s="197"/>
      <c r="X260" s="198"/>
      <c r="AT260" s="194" t="s">
        <v>143</v>
      </c>
      <c r="AU260" s="194" t="s">
        <v>84</v>
      </c>
      <c r="AV260" s="11" t="s">
        <v>77</v>
      </c>
      <c r="AW260" s="11" t="s">
        <v>7</v>
      </c>
      <c r="AX260" s="11" t="s">
        <v>72</v>
      </c>
      <c r="AY260" s="194" t="s">
        <v>132</v>
      </c>
    </row>
    <row r="261" spans="2:65" s="12" customFormat="1" ht="13.5">
      <c r="B261" s="199"/>
      <c r="D261" s="191" t="s">
        <v>143</v>
      </c>
      <c r="E261" s="200" t="s">
        <v>5</v>
      </c>
      <c r="F261" s="201" t="s">
        <v>320</v>
      </c>
      <c r="H261" s="202">
        <v>0.255</v>
      </c>
      <c r="I261" s="203"/>
      <c r="J261" s="203"/>
      <c r="M261" s="199"/>
      <c r="N261" s="204"/>
      <c r="O261" s="205"/>
      <c r="P261" s="205"/>
      <c r="Q261" s="205"/>
      <c r="R261" s="205"/>
      <c r="S261" s="205"/>
      <c r="T261" s="205"/>
      <c r="U261" s="205"/>
      <c r="V261" s="205"/>
      <c r="W261" s="205"/>
      <c r="X261" s="206"/>
      <c r="AT261" s="200" t="s">
        <v>143</v>
      </c>
      <c r="AU261" s="200" t="s">
        <v>84</v>
      </c>
      <c r="AV261" s="12" t="s">
        <v>84</v>
      </c>
      <c r="AW261" s="12" t="s">
        <v>7</v>
      </c>
      <c r="AX261" s="12" t="s">
        <v>72</v>
      </c>
      <c r="AY261" s="200" t="s">
        <v>132</v>
      </c>
    </row>
    <row r="262" spans="2:65" s="11" customFormat="1" ht="13.5">
      <c r="B262" s="190"/>
      <c r="D262" s="191" t="s">
        <v>143</v>
      </c>
      <c r="E262" s="192" t="s">
        <v>5</v>
      </c>
      <c r="F262" s="193" t="s">
        <v>214</v>
      </c>
      <c r="H262" s="194" t="s">
        <v>5</v>
      </c>
      <c r="I262" s="195"/>
      <c r="J262" s="195"/>
      <c r="M262" s="190"/>
      <c r="N262" s="196"/>
      <c r="O262" s="197"/>
      <c r="P262" s="197"/>
      <c r="Q262" s="197"/>
      <c r="R262" s="197"/>
      <c r="S262" s="197"/>
      <c r="T262" s="197"/>
      <c r="U262" s="197"/>
      <c r="V262" s="197"/>
      <c r="W262" s="197"/>
      <c r="X262" s="198"/>
      <c r="AT262" s="194" t="s">
        <v>143</v>
      </c>
      <c r="AU262" s="194" t="s">
        <v>84</v>
      </c>
      <c r="AV262" s="11" t="s">
        <v>77</v>
      </c>
      <c r="AW262" s="11" t="s">
        <v>7</v>
      </c>
      <c r="AX262" s="11" t="s">
        <v>72</v>
      </c>
      <c r="AY262" s="194" t="s">
        <v>132</v>
      </c>
    </row>
    <row r="263" spans="2:65" s="12" customFormat="1" ht="13.5">
      <c r="B263" s="199"/>
      <c r="D263" s="191" t="s">
        <v>143</v>
      </c>
      <c r="E263" s="200" t="s">
        <v>5</v>
      </c>
      <c r="F263" s="201" t="s">
        <v>321</v>
      </c>
      <c r="H263" s="202">
        <v>12.765000000000001</v>
      </c>
      <c r="I263" s="203"/>
      <c r="J263" s="203"/>
      <c r="M263" s="199"/>
      <c r="N263" s="204"/>
      <c r="O263" s="205"/>
      <c r="P263" s="205"/>
      <c r="Q263" s="205"/>
      <c r="R263" s="205"/>
      <c r="S263" s="205"/>
      <c r="T263" s="205"/>
      <c r="U263" s="205"/>
      <c r="V263" s="205"/>
      <c r="W263" s="205"/>
      <c r="X263" s="206"/>
      <c r="AT263" s="200" t="s">
        <v>143</v>
      </c>
      <c r="AU263" s="200" t="s">
        <v>84</v>
      </c>
      <c r="AV263" s="12" t="s">
        <v>84</v>
      </c>
      <c r="AW263" s="12" t="s">
        <v>7</v>
      </c>
      <c r="AX263" s="12" t="s">
        <v>72</v>
      </c>
      <c r="AY263" s="200" t="s">
        <v>132</v>
      </c>
    </row>
    <row r="264" spans="2:65" s="12" customFormat="1" ht="13.5">
      <c r="B264" s="199"/>
      <c r="D264" s="191" t="s">
        <v>143</v>
      </c>
      <c r="E264" s="200" t="s">
        <v>5</v>
      </c>
      <c r="F264" s="201" t="s">
        <v>282</v>
      </c>
      <c r="H264" s="202">
        <v>4.4279999999999999</v>
      </c>
      <c r="I264" s="203"/>
      <c r="J264" s="203"/>
      <c r="M264" s="199"/>
      <c r="N264" s="204"/>
      <c r="O264" s="205"/>
      <c r="P264" s="205"/>
      <c r="Q264" s="205"/>
      <c r="R264" s="205"/>
      <c r="S264" s="205"/>
      <c r="T264" s="205"/>
      <c r="U264" s="205"/>
      <c r="V264" s="205"/>
      <c r="W264" s="205"/>
      <c r="X264" s="206"/>
      <c r="AT264" s="200" t="s">
        <v>143</v>
      </c>
      <c r="AU264" s="200" t="s">
        <v>84</v>
      </c>
      <c r="AV264" s="12" t="s">
        <v>84</v>
      </c>
      <c r="AW264" s="12" t="s">
        <v>7</v>
      </c>
      <c r="AX264" s="12" t="s">
        <v>72</v>
      </c>
      <c r="AY264" s="200" t="s">
        <v>132</v>
      </c>
    </row>
    <row r="265" spans="2:65" s="14" customFormat="1" ht="13.5">
      <c r="B265" s="233"/>
      <c r="D265" s="191" t="s">
        <v>143</v>
      </c>
      <c r="E265" s="234" t="s">
        <v>5</v>
      </c>
      <c r="F265" s="235" t="s">
        <v>294</v>
      </c>
      <c r="H265" s="236">
        <v>291.399</v>
      </c>
      <c r="I265" s="237"/>
      <c r="J265" s="237"/>
      <c r="M265" s="233"/>
      <c r="N265" s="238"/>
      <c r="O265" s="239"/>
      <c r="P265" s="239"/>
      <c r="Q265" s="239"/>
      <c r="R265" s="239"/>
      <c r="S265" s="239"/>
      <c r="T265" s="239"/>
      <c r="U265" s="239"/>
      <c r="V265" s="239"/>
      <c r="W265" s="239"/>
      <c r="X265" s="240"/>
      <c r="AT265" s="234" t="s">
        <v>143</v>
      </c>
      <c r="AU265" s="234" t="s">
        <v>84</v>
      </c>
      <c r="AV265" s="14" t="s">
        <v>295</v>
      </c>
      <c r="AW265" s="14" t="s">
        <v>7</v>
      </c>
      <c r="AX265" s="14" t="s">
        <v>72</v>
      </c>
      <c r="AY265" s="234" t="s">
        <v>132</v>
      </c>
    </row>
    <row r="266" spans="2:65" s="13" customFormat="1" ht="13.5">
      <c r="B266" s="207"/>
      <c r="D266" s="208" t="s">
        <v>143</v>
      </c>
      <c r="E266" s="209" t="s">
        <v>5</v>
      </c>
      <c r="F266" s="210" t="s">
        <v>146</v>
      </c>
      <c r="H266" s="211">
        <v>291.399</v>
      </c>
      <c r="I266" s="212"/>
      <c r="J266" s="212"/>
      <c r="M266" s="207"/>
      <c r="N266" s="213"/>
      <c r="O266" s="214"/>
      <c r="P266" s="214"/>
      <c r="Q266" s="214"/>
      <c r="R266" s="214"/>
      <c r="S266" s="214"/>
      <c r="T266" s="214"/>
      <c r="U266" s="214"/>
      <c r="V266" s="214"/>
      <c r="W266" s="214"/>
      <c r="X266" s="215"/>
      <c r="AT266" s="216" t="s">
        <v>143</v>
      </c>
      <c r="AU266" s="216" t="s">
        <v>84</v>
      </c>
      <c r="AV266" s="13" t="s">
        <v>141</v>
      </c>
      <c r="AW266" s="13" t="s">
        <v>7</v>
      </c>
      <c r="AX266" s="13" t="s">
        <v>77</v>
      </c>
      <c r="AY266" s="216" t="s">
        <v>132</v>
      </c>
    </row>
    <row r="267" spans="2:65" s="1" customFormat="1" ht="22.5" customHeight="1">
      <c r="B267" s="177"/>
      <c r="C267" s="220" t="s">
        <v>322</v>
      </c>
      <c r="D267" s="220" t="s">
        <v>217</v>
      </c>
      <c r="E267" s="221" t="s">
        <v>323</v>
      </c>
      <c r="F267" s="222" t="s">
        <v>324</v>
      </c>
      <c r="G267" s="223" t="s">
        <v>139</v>
      </c>
      <c r="H267" s="224">
        <v>177.441</v>
      </c>
      <c r="I267" s="225"/>
      <c r="J267" s="226"/>
      <c r="K267" s="227">
        <f>ROUND(P267*H267,2)</f>
        <v>0</v>
      </c>
      <c r="L267" s="222" t="s">
        <v>5</v>
      </c>
      <c r="M267" s="228"/>
      <c r="N267" s="229" t="s">
        <v>5</v>
      </c>
      <c r="O267" s="186" t="s">
        <v>41</v>
      </c>
      <c r="P267" s="116">
        <f>I267+J267</f>
        <v>0</v>
      </c>
      <c r="Q267" s="116">
        <f>ROUND(I267*H267,2)</f>
        <v>0</v>
      </c>
      <c r="R267" s="116">
        <f>ROUND(J267*H267,2)</f>
        <v>0</v>
      </c>
      <c r="S267" s="42"/>
      <c r="T267" s="187">
        <f>S267*H267</f>
        <v>0</v>
      </c>
      <c r="U267" s="187">
        <v>3.8800000000000002E-3</v>
      </c>
      <c r="V267" s="187">
        <f>U267*H267</f>
        <v>0.68847108000000001</v>
      </c>
      <c r="W267" s="187">
        <v>0</v>
      </c>
      <c r="X267" s="188">
        <f>W267*H267</f>
        <v>0</v>
      </c>
      <c r="AR267" s="24" t="s">
        <v>221</v>
      </c>
      <c r="AT267" s="24" t="s">
        <v>217</v>
      </c>
      <c r="AU267" s="24" t="s">
        <v>84</v>
      </c>
      <c r="AY267" s="24" t="s">
        <v>132</v>
      </c>
      <c r="BE267" s="189">
        <f>IF(O267="základní",K267,0)</f>
        <v>0</v>
      </c>
      <c r="BF267" s="189">
        <f>IF(O267="snížená",K267,0)</f>
        <v>0</v>
      </c>
      <c r="BG267" s="189">
        <f>IF(O267="zákl. přenesená",K267,0)</f>
        <v>0</v>
      </c>
      <c r="BH267" s="189">
        <f>IF(O267="sníž. přenesená",K267,0)</f>
        <v>0</v>
      </c>
      <c r="BI267" s="189">
        <f>IF(O267="nulová",K267,0)</f>
        <v>0</v>
      </c>
      <c r="BJ267" s="24" t="s">
        <v>77</v>
      </c>
      <c r="BK267" s="189">
        <f>ROUND(P267*H267,2)</f>
        <v>0</v>
      </c>
      <c r="BL267" s="24" t="s">
        <v>200</v>
      </c>
      <c r="BM267" s="24" t="s">
        <v>325</v>
      </c>
    </row>
    <row r="268" spans="2:65" s="11" customFormat="1" ht="13.5">
      <c r="B268" s="190"/>
      <c r="D268" s="191" t="s">
        <v>143</v>
      </c>
      <c r="E268" s="192" t="s">
        <v>5</v>
      </c>
      <c r="F268" s="193" t="s">
        <v>296</v>
      </c>
      <c r="H268" s="194" t="s">
        <v>5</v>
      </c>
      <c r="I268" s="195"/>
      <c r="J268" s="195"/>
      <c r="M268" s="190"/>
      <c r="N268" s="196"/>
      <c r="O268" s="197"/>
      <c r="P268" s="197"/>
      <c r="Q268" s="197"/>
      <c r="R268" s="197"/>
      <c r="S268" s="197"/>
      <c r="T268" s="197"/>
      <c r="U268" s="197"/>
      <c r="V268" s="197"/>
      <c r="W268" s="197"/>
      <c r="X268" s="198"/>
      <c r="AT268" s="194" t="s">
        <v>143</v>
      </c>
      <c r="AU268" s="194" t="s">
        <v>84</v>
      </c>
      <c r="AV268" s="11" t="s">
        <v>77</v>
      </c>
      <c r="AW268" s="11" t="s">
        <v>7</v>
      </c>
      <c r="AX268" s="11" t="s">
        <v>72</v>
      </c>
      <c r="AY268" s="194" t="s">
        <v>132</v>
      </c>
    </row>
    <row r="269" spans="2:65" s="11" customFormat="1" ht="13.5">
      <c r="B269" s="190"/>
      <c r="D269" s="191" t="s">
        <v>143</v>
      </c>
      <c r="E269" s="192" t="s">
        <v>5</v>
      </c>
      <c r="F269" s="193" t="s">
        <v>297</v>
      </c>
      <c r="H269" s="194" t="s">
        <v>5</v>
      </c>
      <c r="I269" s="195"/>
      <c r="J269" s="195"/>
      <c r="M269" s="190"/>
      <c r="N269" s="196"/>
      <c r="O269" s="197"/>
      <c r="P269" s="197"/>
      <c r="Q269" s="197"/>
      <c r="R269" s="197"/>
      <c r="S269" s="197"/>
      <c r="T269" s="197"/>
      <c r="U269" s="197"/>
      <c r="V269" s="197"/>
      <c r="W269" s="197"/>
      <c r="X269" s="198"/>
      <c r="AT269" s="194" t="s">
        <v>143</v>
      </c>
      <c r="AU269" s="194" t="s">
        <v>84</v>
      </c>
      <c r="AV269" s="11" t="s">
        <v>77</v>
      </c>
      <c r="AW269" s="11" t="s">
        <v>7</v>
      </c>
      <c r="AX269" s="11" t="s">
        <v>72</v>
      </c>
      <c r="AY269" s="194" t="s">
        <v>132</v>
      </c>
    </row>
    <row r="270" spans="2:65" s="12" customFormat="1" ht="13.5">
      <c r="B270" s="199"/>
      <c r="D270" s="191" t="s">
        <v>143</v>
      </c>
      <c r="E270" s="200" t="s">
        <v>5</v>
      </c>
      <c r="F270" s="201" t="s">
        <v>326</v>
      </c>
      <c r="H270" s="202">
        <v>139.53700000000001</v>
      </c>
      <c r="I270" s="203"/>
      <c r="J270" s="203"/>
      <c r="M270" s="199"/>
      <c r="N270" s="204"/>
      <c r="O270" s="205"/>
      <c r="P270" s="205"/>
      <c r="Q270" s="205"/>
      <c r="R270" s="205"/>
      <c r="S270" s="205"/>
      <c r="T270" s="205"/>
      <c r="U270" s="205"/>
      <c r="V270" s="205"/>
      <c r="W270" s="205"/>
      <c r="X270" s="206"/>
      <c r="AT270" s="200" t="s">
        <v>143</v>
      </c>
      <c r="AU270" s="200" t="s">
        <v>84</v>
      </c>
      <c r="AV270" s="12" t="s">
        <v>84</v>
      </c>
      <c r="AW270" s="12" t="s">
        <v>7</v>
      </c>
      <c r="AX270" s="12" t="s">
        <v>72</v>
      </c>
      <c r="AY270" s="200" t="s">
        <v>132</v>
      </c>
    </row>
    <row r="271" spans="2:65" s="11" customFormat="1" ht="13.5">
      <c r="B271" s="190"/>
      <c r="D271" s="191" t="s">
        <v>143</v>
      </c>
      <c r="E271" s="192" t="s">
        <v>5</v>
      </c>
      <c r="F271" s="193" t="s">
        <v>204</v>
      </c>
      <c r="H271" s="194" t="s">
        <v>5</v>
      </c>
      <c r="I271" s="195"/>
      <c r="J271" s="195"/>
      <c r="M271" s="190"/>
      <c r="N271" s="196"/>
      <c r="O271" s="197"/>
      <c r="P271" s="197"/>
      <c r="Q271" s="197"/>
      <c r="R271" s="197"/>
      <c r="S271" s="197"/>
      <c r="T271" s="197"/>
      <c r="U271" s="197"/>
      <c r="V271" s="197"/>
      <c r="W271" s="197"/>
      <c r="X271" s="198"/>
      <c r="AT271" s="194" t="s">
        <v>143</v>
      </c>
      <c r="AU271" s="194" t="s">
        <v>84</v>
      </c>
      <c r="AV271" s="11" t="s">
        <v>77</v>
      </c>
      <c r="AW271" s="11" t="s">
        <v>7</v>
      </c>
      <c r="AX271" s="11" t="s">
        <v>72</v>
      </c>
      <c r="AY271" s="194" t="s">
        <v>132</v>
      </c>
    </row>
    <row r="272" spans="2:65" s="12" customFormat="1" ht="13.5">
      <c r="B272" s="199"/>
      <c r="D272" s="191" t="s">
        <v>143</v>
      </c>
      <c r="E272" s="200" t="s">
        <v>5</v>
      </c>
      <c r="F272" s="201" t="s">
        <v>327</v>
      </c>
      <c r="H272" s="202">
        <v>18.009</v>
      </c>
      <c r="I272" s="203"/>
      <c r="J272" s="203"/>
      <c r="M272" s="199"/>
      <c r="N272" s="204"/>
      <c r="O272" s="205"/>
      <c r="P272" s="205"/>
      <c r="Q272" s="205"/>
      <c r="R272" s="205"/>
      <c r="S272" s="205"/>
      <c r="T272" s="205"/>
      <c r="U272" s="205"/>
      <c r="V272" s="205"/>
      <c r="W272" s="205"/>
      <c r="X272" s="206"/>
      <c r="AT272" s="200" t="s">
        <v>143</v>
      </c>
      <c r="AU272" s="200" t="s">
        <v>84</v>
      </c>
      <c r="AV272" s="12" t="s">
        <v>84</v>
      </c>
      <c r="AW272" s="12" t="s">
        <v>7</v>
      </c>
      <c r="AX272" s="12" t="s">
        <v>72</v>
      </c>
      <c r="AY272" s="200" t="s">
        <v>132</v>
      </c>
    </row>
    <row r="273" spans="2:65" s="11" customFormat="1" ht="13.5">
      <c r="B273" s="190"/>
      <c r="D273" s="191" t="s">
        <v>143</v>
      </c>
      <c r="E273" s="192" t="s">
        <v>5</v>
      </c>
      <c r="F273" s="193" t="s">
        <v>214</v>
      </c>
      <c r="H273" s="194" t="s">
        <v>5</v>
      </c>
      <c r="I273" s="195"/>
      <c r="J273" s="195"/>
      <c r="M273" s="190"/>
      <c r="N273" s="196"/>
      <c r="O273" s="197"/>
      <c r="P273" s="197"/>
      <c r="Q273" s="197"/>
      <c r="R273" s="197"/>
      <c r="S273" s="197"/>
      <c r="T273" s="197"/>
      <c r="U273" s="197"/>
      <c r="V273" s="197"/>
      <c r="W273" s="197"/>
      <c r="X273" s="198"/>
      <c r="AT273" s="194" t="s">
        <v>143</v>
      </c>
      <c r="AU273" s="194" t="s">
        <v>84</v>
      </c>
      <c r="AV273" s="11" t="s">
        <v>77</v>
      </c>
      <c r="AW273" s="11" t="s">
        <v>7</v>
      </c>
      <c r="AX273" s="11" t="s">
        <v>72</v>
      </c>
      <c r="AY273" s="194" t="s">
        <v>132</v>
      </c>
    </row>
    <row r="274" spans="2:65" s="12" customFormat="1" ht="13.5">
      <c r="B274" s="199"/>
      <c r="D274" s="191" t="s">
        <v>143</v>
      </c>
      <c r="E274" s="200" t="s">
        <v>5</v>
      </c>
      <c r="F274" s="201" t="s">
        <v>328</v>
      </c>
      <c r="H274" s="202">
        <v>16.192</v>
      </c>
      <c r="I274" s="203"/>
      <c r="J274" s="203"/>
      <c r="M274" s="199"/>
      <c r="N274" s="204"/>
      <c r="O274" s="205"/>
      <c r="P274" s="205"/>
      <c r="Q274" s="205"/>
      <c r="R274" s="205"/>
      <c r="S274" s="205"/>
      <c r="T274" s="205"/>
      <c r="U274" s="205"/>
      <c r="V274" s="205"/>
      <c r="W274" s="205"/>
      <c r="X274" s="206"/>
      <c r="AT274" s="200" t="s">
        <v>143</v>
      </c>
      <c r="AU274" s="200" t="s">
        <v>84</v>
      </c>
      <c r="AV274" s="12" t="s">
        <v>84</v>
      </c>
      <c r="AW274" s="12" t="s">
        <v>7</v>
      </c>
      <c r="AX274" s="12" t="s">
        <v>72</v>
      </c>
      <c r="AY274" s="200" t="s">
        <v>132</v>
      </c>
    </row>
    <row r="275" spans="2:65" s="12" customFormat="1" ht="13.5">
      <c r="B275" s="199"/>
      <c r="D275" s="191" t="s">
        <v>143</v>
      </c>
      <c r="E275" s="200" t="s">
        <v>5</v>
      </c>
      <c r="F275" s="201" t="s">
        <v>329</v>
      </c>
      <c r="H275" s="202">
        <v>3.7029999999999998</v>
      </c>
      <c r="I275" s="203"/>
      <c r="J275" s="203"/>
      <c r="M275" s="199"/>
      <c r="N275" s="204"/>
      <c r="O275" s="205"/>
      <c r="P275" s="205"/>
      <c r="Q275" s="205"/>
      <c r="R275" s="205"/>
      <c r="S275" s="205"/>
      <c r="T275" s="205"/>
      <c r="U275" s="205"/>
      <c r="V275" s="205"/>
      <c r="W275" s="205"/>
      <c r="X275" s="206"/>
      <c r="AT275" s="200" t="s">
        <v>143</v>
      </c>
      <c r="AU275" s="200" t="s">
        <v>84</v>
      </c>
      <c r="AV275" s="12" t="s">
        <v>84</v>
      </c>
      <c r="AW275" s="12" t="s">
        <v>7</v>
      </c>
      <c r="AX275" s="12" t="s">
        <v>72</v>
      </c>
      <c r="AY275" s="200" t="s">
        <v>132</v>
      </c>
    </row>
    <row r="276" spans="2:65" s="14" customFormat="1" ht="13.5">
      <c r="B276" s="233"/>
      <c r="D276" s="191" t="s">
        <v>143</v>
      </c>
      <c r="E276" s="234" t="s">
        <v>5</v>
      </c>
      <c r="F276" s="235" t="s">
        <v>302</v>
      </c>
      <c r="H276" s="236">
        <v>177.441</v>
      </c>
      <c r="I276" s="237"/>
      <c r="J276" s="237"/>
      <c r="M276" s="233"/>
      <c r="N276" s="238"/>
      <c r="O276" s="239"/>
      <c r="P276" s="239"/>
      <c r="Q276" s="239"/>
      <c r="R276" s="239"/>
      <c r="S276" s="239"/>
      <c r="T276" s="239"/>
      <c r="U276" s="239"/>
      <c r="V276" s="239"/>
      <c r="W276" s="239"/>
      <c r="X276" s="240"/>
      <c r="AT276" s="234" t="s">
        <v>143</v>
      </c>
      <c r="AU276" s="234" t="s">
        <v>84</v>
      </c>
      <c r="AV276" s="14" t="s">
        <v>295</v>
      </c>
      <c r="AW276" s="14" t="s">
        <v>7</v>
      </c>
      <c r="AX276" s="14" t="s">
        <v>72</v>
      </c>
      <c r="AY276" s="234" t="s">
        <v>132</v>
      </c>
    </row>
    <row r="277" spans="2:65" s="13" customFormat="1" ht="13.5">
      <c r="B277" s="207"/>
      <c r="D277" s="208" t="s">
        <v>143</v>
      </c>
      <c r="E277" s="209" t="s">
        <v>5</v>
      </c>
      <c r="F277" s="210" t="s">
        <v>146</v>
      </c>
      <c r="H277" s="211">
        <v>177.441</v>
      </c>
      <c r="I277" s="212"/>
      <c r="J277" s="212"/>
      <c r="M277" s="207"/>
      <c r="N277" s="213"/>
      <c r="O277" s="214"/>
      <c r="P277" s="214"/>
      <c r="Q277" s="214"/>
      <c r="R277" s="214"/>
      <c r="S277" s="214"/>
      <c r="T277" s="214"/>
      <c r="U277" s="214"/>
      <c r="V277" s="214"/>
      <c r="W277" s="214"/>
      <c r="X277" s="215"/>
      <c r="AT277" s="216" t="s">
        <v>143</v>
      </c>
      <c r="AU277" s="216" t="s">
        <v>84</v>
      </c>
      <c r="AV277" s="13" t="s">
        <v>141</v>
      </c>
      <c r="AW277" s="13" t="s">
        <v>7</v>
      </c>
      <c r="AX277" s="13" t="s">
        <v>77</v>
      </c>
      <c r="AY277" s="216" t="s">
        <v>132</v>
      </c>
    </row>
    <row r="278" spans="2:65" s="1" customFormat="1" ht="22.5" customHeight="1">
      <c r="B278" s="177"/>
      <c r="C278" s="220" t="s">
        <v>330</v>
      </c>
      <c r="D278" s="220" t="s">
        <v>217</v>
      </c>
      <c r="E278" s="221" t="s">
        <v>331</v>
      </c>
      <c r="F278" s="222" t="s">
        <v>332</v>
      </c>
      <c r="G278" s="223" t="s">
        <v>139</v>
      </c>
      <c r="H278" s="224">
        <v>133.87899999999999</v>
      </c>
      <c r="I278" s="225"/>
      <c r="J278" s="226"/>
      <c r="K278" s="227">
        <f>ROUND(P278*H278,2)</f>
        <v>0</v>
      </c>
      <c r="L278" s="222" t="s">
        <v>5</v>
      </c>
      <c r="M278" s="228"/>
      <c r="N278" s="229" t="s">
        <v>5</v>
      </c>
      <c r="O278" s="186" t="s">
        <v>41</v>
      </c>
      <c r="P278" s="116">
        <f>I278+J278</f>
        <v>0</v>
      </c>
      <c r="Q278" s="116">
        <f>ROUND(I278*H278,2)</f>
        <v>0</v>
      </c>
      <c r="R278" s="116">
        <f>ROUND(J278*H278,2)</f>
        <v>0</v>
      </c>
      <c r="S278" s="42"/>
      <c r="T278" s="187">
        <f>S278*H278</f>
        <v>0</v>
      </c>
      <c r="U278" s="187">
        <v>3.8800000000000002E-3</v>
      </c>
      <c r="V278" s="187">
        <f>U278*H278</f>
        <v>0.51945052000000003</v>
      </c>
      <c r="W278" s="187">
        <v>0</v>
      </c>
      <c r="X278" s="188">
        <f>W278*H278</f>
        <v>0</v>
      </c>
      <c r="AR278" s="24" t="s">
        <v>221</v>
      </c>
      <c r="AT278" s="24" t="s">
        <v>217</v>
      </c>
      <c r="AU278" s="24" t="s">
        <v>84</v>
      </c>
      <c r="AY278" s="24" t="s">
        <v>132</v>
      </c>
      <c r="BE278" s="189">
        <f>IF(O278="základní",K278,0)</f>
        <v>0</v>
      </c>
      <c r="BF278" s="189">
        <f>IF(O278="snížená",K278,0)</f>
        <v>0</v>
      </c>
      <c r="BG278" s="189">
        <f>IF(O278="zákl. přenesená",K278,0)</f>
        <v>0</v>
      </c>
      <c r="BH278" s="189">
        <f>IF(O278="sníž. přenesená",K278,0)</f>
        <v>0</v>
      </c>
      <c r="BI278" s="189">
        <f>IF(O278="nulová",K278,0)</f>
        <v>0</v>
      </c>
      <c r="BJ278" s="24" t="s">
        <v>77</v>
      </c>
      <c r="BK278" s="189">
        <f>ROUND(P278*H278,2)</f>
        <v>0</v>
      </c>
      <c r="BL278" s="24" t="s">
        <v>200</v>
      </c>
      <c r="BM278" s="24" t="s">
        <v>333</v>
      </c>
    </row>
    <row r="279" spans="2:65" s="11" customFormat="1" ht="13.5">
      <c r="B279" s="190"/>
      <c r="D279" s="191" t="s">
        <v>143</v>
      </c>
      <c r="E279" s="192" t="s">
        <v>5</v>
      </c>
      <c r="F279" s="193" t="s">
        <v>303</v>
      </c>
      <c r="H279" s="194" t="s">
        <v>5</v>
      </c>
      <c r="I279" s="195"/>
      <c r="J279" s="195"/>
      <c r="M279" s="190"/>
      <c r="N279" s="196"/>
      <c r="O279" s="197"/>
      <c r="P279" s="197"/>
      <c r="Q279" s="197"/>
      <c r="R279" s="197"/>
      <c r="S279" s="197"/>
      <c r="T279" s="197"/>
      <c r="U279" s="197"/>
      <c r="V279" s="197"/>
      <c r="W279" s="197"/>
      <c r="X279" s="198"/>
      <c r="AT279" s="194" t="s">
        <v>143</v>
      </c>
      <c r="AU279" s="194" t="s">
        <v>84</v>
      </c>
      <c r="AV279" s="11" t="s">
        <v>77</v>
      </c>
      <c r="AW279" s="11" t="s">
        <v>7</v>
      </c>
      <c r="AX279" s="11" t="s">
        <v>72</v>
      </c>
      <c r="AY279" s="194" t="s">
        <v>132</v>
      </c>
    </row>
    <row r="280" spans="2:65" s="11" customFormat="1" ht="13.5">
      <c r="B280" s="190"/>
      <c r="D280" s="191" t="s">
        <v>143</v>
      </c>
      <c r="E280" s="192" t="s">
        <v>5</v>
      </c>
      <c r="F280" s="193" t="s">
        <v>304</v>
      </c>
      <c r="H280" s="194" t="s">
        <v>5</v>
      </c>
      <c r="I280" s="195"/>
      <c r="J280" s="195"/>
      <c r="M280" s="190"/>
      <c r="N280" s="196"/>
      <c r="O280" s="197"/>
      <c r="P280" s="197"/>
      <c r="Q280" s="197"/>
      <c r="R280" s="197"/>
      <c r="S280" s="197"/>
      <c r="T280" s="197"/>
      <c r="U280" s="197"/>
      <c r="V280" s="197"/>
      <c r="W280" s="197"/>
      <c r="X280" s="198"/>
      <c r="AT280" s="194" t="s">
        <v>143</v>
      </c>
      <c r="AU280" s="194" t="s">
        <v>84</v>
      </c>
      <c r="AV280" s="11" t="s">
        <v>77</v>
      </c>
      <c r="AW280" s="11" t="s">
        <v>7</v>
      </c>
      <c r="AX280" s="11" t="s">
        <v>72</v>
      </c>
      <c r="AY280" s="194" t="s">
        <v>132</v>
      </c>
    </row>
    <row r="281" spans="2:65" s="12" customFormat="1" ht="13.5">
      <c r="B281" s="199"/>
      <c r="D281" s="191" t="s">
        <v>143</v>
      </c>
      <c r="E281" s="200" t="s">
        <v>5</v>
      </c>
      <c r="F281" s="201" t="s">
        <v>334</v>
      </c>
      <c r="H281" s="202">
        <v>69.935000000000002</v>
      </c>
      <c r="I281" s="203"/>
      <c r="J281" s="203"/>
      <c r="M281" s="199"/>
      <c r="N281" s="204"/>
      <c r="O281" s="205"/>
      <c r="P281" s="205"/>
      <c r="Q281" s="205"/>
      <c r="R281" s="205"/>
      <c r="S281" s="205"/>
      <c r="T281" s="205"/>
      <c r="U281" s="205"/>
      <c r="V281" s="205"/>
      <c r="W281" s="205"/>
      <c r="X281" s="206"/>
      <c r="AT281" s="200" t="s">
        <v>143</v>
      </c>
      <c r="AU281" s="200" t="s">
        <v>84</v>
      </c>
      <c r="AV281" s="12" t="s">
        <v>84</v>
      </c>
      <c r="AW281" s="12" t="s">
        <v>7</v>
      </c>
      <c r="AX281" s="12" t="s">
        <v>72</v>
      </c>
      <c r="AY281" s="200" t="s">
        <v>132</v>
      </c>
    </row>
    <row r="282" spans="2:65" s="11" customFormat="1" ht="13.5">
      <c r="B282" s="190"/>
      <c r="D282" s="191" t="s">
        <v>143</v>
      </c>
      <c r="E282" s="192" t="s">
        <v>5</v>
      </c>
      <c r="F282" s="193" t="s">
        <v>204</v>
      </c>
      <c r="H282" s="194" t="s">
        <v>5</v>
      </c>
      <c r="I282" s="195"/>
      <c r="J282" s="195"/>
      <c r="M282" s="190"/>
      <c r="N282" s="196"/>
      <c r="O282" s="197"/>
      <c r="P282" s="197"/>
      <c r="Q282" s="197"/>
      <c r="R282" s="197"/>
      <c r="S282" s="197"/>
      <c r="T282" s="197"/>
      <c r="U282" s="197"/>
      <c r="V282" s="197"/>
      <c r="W282" s="197"/>
      <c r="X282" s="198"/>
      <c r="AT282" s="194" t="s">
        <v>143</v>
      </c>
      <c r="AU282" s="194" t="s">
        <v>84</v>
      </c>
      <c r="AV282" s="11" t="s">
        <v>77</v>
      </c>
      <c r="AW282" s="11" t="s">
        <v>7</v>
      </c>
      <c r="AX282" s="11" t="s">
        <v>72</v>
      </c>
      <c r="AY282" s="194" t="s">
        <v>132</v>
      </c>
    </row>
    <row r="283" spans="2:65" s="12" customFormat="1" ht="13.5">
      <c r="B283" s="199"/>
      <c r="D283" s="191" t="s">
        <v>143</v>
      </c>
      <c r="E283" s="200" t="s">
        <v>5</v>
      </c>
      <c r="F283" s="201" t="s">
        <v>335</v>
      </c>
      <c r="H283" s="202">
        <v>18.785</v>
      </c>
      <c r="I283" s="203"/>
      <c r="J283" s="203"/>
      <c r="M283" s="199"/>
      <c r="N283" s="204"/>
      <c r="O283" s="205"/>
      <c r="P283" s="205"/>
      <c r="Q283" s="205"/>
      <c r="R283" s="205"/>
      <c r="S283" s="205"/>
      <c r="T283" s="205"/>
      <c r="U283" s="205"/>
      <c r="V283" s="205"/>
      <c r="W283" s="205"/>
      <c r="X283" s="206"/>
      <c r="AT283" s="200" t="s">
        <v>143</v>
      </c>
      <c r="AU283" s="200" t="s">
        <v>84</v>
      </c>
      <c r="AV283" s="12" t="s">
        <v>84</v>
      </c>
      <c r="AW283" s="12" t="s">
        <v>7</v>
      </c>
      <c r="AX283" s="12" t="s">
        <v>72</v>
      </c>
      <c r="AY283" s="200" t="s">
        <v>132</v>
      </c>
    </row>
    <row r="284" spans="2:65" s="11" customFormat="1" ht="13.5">
      <c r="B284" s="190"/>
      <c r="D284" s="191" t="s">
        <v>143</v>
      </c>
      <c r="E284" s="192" t="s">
        <v>5</v>
      </c>
      <c r="F284" s="193" t="s">
        <v>206</v>
      </c>
      <c r="H284" s="194" t="s">
        <v>5</v>
      </c>
      <c r="I284" s="195"/>
      <c r="J284" s="195"/>
      <c r="M284" s="190"/>
      <c r="N284" s="196"/>
      <c r="O284" s="197"/>
      <c r="P284" s="197"/>
      <c r="Q284" s="197"/>
      <c r="R284" s="197"/>
      <c r="S284" s="197"/>
      <c r="T284" s="197"/>
      <c r="U284" s="197"/>
      <c r="V284" s="197"/>
      <c r="W284" s="197"/>
      <c r="X284" s="198"/>
      <c r="AT284" s="194" t="s">
        <v>143</v>
      </c>
      <c r="AU284" s="194" t="s">
        <v>84</v>
      </c>
      <c r="AV284" s="11" t="s">
        <v>77</v>
      </c>
      <c r="AW284" s="11" t="s">
        <v>7</v>
      </c>
      <c r="AX284" s="11" t="s">
        <v>72</v>
      </c>
      <c r="AY284" s="194" t="s">
        <v>132</v>
      </c>
    </row>
    <row r="285" spans="2:65" s="12" customFormat="1" ht="13.5">
      <c r="B285" s="199"/>
      <c r="D285" s="191" t="s">
        <v>143</v>
      </c>
      <c r="E285" s="200" t="s">
        <v>5</v>
      </c>
      <c r="F285" s="201" t="s">
        <v>278</v>
      </c>
      <c r="H285" s="202">
        <v>25.841000000000001</v>
      </c>
      <c r="I285" s="203"/>
      <c r="J285" s="203"/>
      <c r="M285" s="199"/>
      <c r="N285" s="204"/>
      <c r="O285" s="205"/>
      <c r="P285" s="205"/>
      <c r="Q285" s="205"/>
      <c r="R285" s="205"/>
      <c r="S285" s="205"/>
      <c r="T285" s="205"/>
      <c r="U285" s="205"/>
      <c r="V285" s="205"/>
      <c r="W285" s="205"/>
      <c r="X285" s="206"/>
      <c r="AT285" s="200" t="s">
        <v>143</v>
      </c>
      <c r="AU285" s="200" t="s">
        <v>84</v>
      </c>
      <c r="AV285" s="12" t="s">
        <v>84</v>
      </c>
      <c r="AW285" s="12" t="s">
        <v>7</v>
      </c>
      <c r="AX285" s="12" t="s">
        <v>72</v>
      </c>
      <c r="AY285" s="200" t="s">
        <v>132</v>
      </c>
    </row>
    <row r="286" spans="2:65" s="11" customFormat="1" ht="13.5">
      <c r="B286" s="190"/>
      <c r="D286" s="191" t="s">
        <v>143</v>
      </c>
      <c r="E286" s="192" t="s">
        <v>5</v>
      </c>
      <c r="F286" s="193" t="s">
        <v>208</v>
      </c>
      <c r="H286" s="194" t="s">
        <v>5</v>
      </c>
      <c r="I286" s="195"/>
      <c r="J286" s="195"/>
      <c r="M286" s="190"/>
      <c r="N286" s="196"/>
      <c r="O286" s="197"/>
      <c r="P286" s="197"/>
      <c r="Q286" s="197"/>
      <c r="R286" s="197"/>
      <c r="S286" s="197"/>
      <c r="T286" s="197"/>
      <c r="U286" s="197"/>
      <c r="V286" s="197"/>
      <c r="W286" s="197"/>
      <c r="X286" s="198"/>
      <c r="AT286" s="194" t="s">
        <v>143</v>
      </c>
      <c r="AU286" s="194" t="s">
        <v>84</v>
      </c>
      <c r="AV286" s="11" t="s">
        <v>77</v>
      </c>
      <c r="AW286" s="11" t="s">
        <v>7</v>
      </c>
      <c r="AX286" s="11" t="s">
        <v>72</v>
      </c>
      <c r="AY286" s="194" t="s">
        <v>132</v>
      </c>
    </row>
    <row r="287" spans="2:65" s="12" customFormat="1" ht="13.5">
      <c r="B287" s="199"/>
      <c r="D287" s="191" t="s">
        <v>143</v>
      </c>
      <c r="E287" s="200" t="s">
        <v>5</v>
      </c>
      <c r="F287" s="201" t="s">
        <v>336</v>
      </c>
      <c r="H287" s="202">
        <v>8.5389999999999997</v>
      </c>
      <c r="I287" s="203"/>
      <c r="J287" s="203"/>
      <c r="M287" s="199"/>
      <c r="N287" s="204"/>
      <c r="O287" s="205"/>
      <c r="P287" s="205"/>
      <c r="Q287" s="205"/>
      <c r="R287" s="205"/>
      <c r="S287" s="205"/>
      <c r="T287" s="205"/>
      <c r="U287" s="205"/>
      <c r="V287" s="205"/>
      <c r="W287" s="205"/>
      <c r="X287" s="206"/>
      <c r="AT287" s="200" t="s">
        <v>143</v>
      </c>
      <c r="AU287" s="200" t="s">
        <v>84</v>
      </c>
      <c r="AV287" s="12" t="s">
        <v>84</v>
      </c>
      <c r="AW287" s="12" t="s">
        <v>7</v>
      </c>
      <c r="AX287" s="12" t="s">
        <v>72</v>
      </c>
      <c r="AY287" s="200" t="s">
        <v>132</v>
      </c>
    </row>
    <row r="288" spans="2:65" s="11" customFormat="1" ht="13.5">
      <c r="B288" s="190"/>
      <c r="D288" s="191" t="s">
        <v>143</v>
      </c>
      <c r="E288" s="192" t="s">
        <v>5</v>
      </c>
      <c r="F288" s="193" t="s">
        <v>210</v>
      </c>
      <c r="H288" s="194" t="s">
        <v>5</v>
      </c>
      <c r="I288" s="195"/>
      <c r="J288" s="195"/>
      <c r="M288" s="190"/>
      <c r="N288" s="196"/>
      <c r="O288" s="197"/>
      <c r="P288" s="197"/>
      <c r="Q288" s="197"/>
      <c r="R288" s="197"/>
      <c r="S288" s="197"/>
      <c r="T288" s="197"/>
      <c r="U288" s="197"/>
      <c r="V288" s="197"/>
      <c r="W288" s="197"/>
      <c r="X288" s="198"/>
      <c r="AT288" s="194" t="s">
        <v>143</v>
      </c>
      <c r="AU288" s="194" t="s">
        <v>84</v>
      </c>
      <c r="AV288" s="11" t="s">
        <v>77</v>
      </c>
      <c r="AW288" s="11" t="s">
        <v>7</v>
      </c>
      <c r="AX288" s="11" t="s">
        <v>72</v>
      </c>
      <c r="AY288" s="194" t="s">
        <v>132</v>
      </c>
    </row>
    <row r="289" spans="2:65" s="12" customFormat="1" ht="13.5">
      <c r="B289" s="199"/>
      <c r="D289" s="191" t="s">
        <v>143</v>
      </c>
      <c r="E289" s="200" t="s">
        <v>5</v>
      </c>
      <c r="F289" s="201" t="s">
        <v>337</v>
      </c>
      <c r="H289" s="202">
        <v>5.8220000000000001</v>
      </c>
      <c r="I289" s="203"/>
      <c r="J289" s="203"/>
      <c r="M289" s="199"/>
      <c r="N289" s="204"/>
      <c r="O289" s="205"/>
      <c r="P289" s="205"/>
      <c r="Q289" s="205"/>
      <c r="R289" s="205"/>
      <c r="S289" s="205"/>
      <c r="T289" s="205"/>
      <c r="U289" s="205"/>
      <c r="V289" s="205"/>
      <c r="W289" s="205"/>
      <c r="X289" s="206"/>
      <c r="AT289" s="200" t="s">
        <v>143</v>
      </c>
      <c r="AU289" s="200" t="s">
        <v>84</v>
      </c>
      <c r="AV289" s="12" t="s">
        <v>84</v>
      </c>
      <c r="AW289" s="12" t="s">
        <v>7</v>
      </c>
      <c r="AX289" s="12" t="s">
        <v>72</v>
      </c>
      <c r="AY289" s="200" t="s">
        <v>132</v>
      </c>
    </row>
    <row r="290" spans="2:65" s="11" customFormat="1" ht="13.5">
      <c r="B290" s="190"/>
      <c r="D290" s="191" t="s">
        <v>143</v>
      </c>
      <c r="E290" s="192" t="s">
        <v>5</v>
      </c>
      <c r="F290" s="193" t="s">
        <v>214</v>
      </c>
      <c r="H290" s="194" t="s">
        <v>5</v>
      </c>
      <c r="I290" s="195"/>
      <c r="J290" s="195"/>
      <c r="M290" s="190"/>
      <c r="N290" s="196"/>
      <c r="O290" s="197"/>
      <c r="P290" s="197"/>
      <c r="Q290" s="197"/>
      <c r="R290" s="197"/>
      <c r="S290" s="197"/>
      <c r="T290" s="197"/>
      <c r="U290" s="197"/>
      <c r="V290" s="197"/>
      <c r="W290" s="197"/>
      <c r="X290" s="198"/>
      <c r="AT290" s="194" t="s">
        <v>143</v>
      </c>
      <c r="AU290" s="194" t="s">
        <v>84</v>
      </c>
      <c r="AV290" s="11" t="s">
        <v>77</v>
      </c>
      <c r="AW290" s="11" t="s">
        <v>7</v>
      </c>
      <c r="AX290" s="11" t="s">
        <v>72</v>
      </c>
      <c r="AY290" s="194" t="s">
        <v>132</v>
      </c>
    </row>
    <row r="291" spans="2:65" s="12" customFormat="1" ht="13.5">
      <c r="B291" s="199"/>
      <c r="D291" s="191" t="s">
        <v>143</v>
      </c>
      <c r="E291" s="200" t="s">
        <v>5</v>
      </c>
      <c r="F291" s="201" t="s">
        <v>338</v>
      </c>
      <c r="H291" s="202">
        <v>4.2320000000000002</v>
      </c>
      <c r="I291" s="203"/>
      <c r="J291" s="203"/>
      <c r="M291" s="199"/>
      <c r="N291" s="204"/>
      <c r="O291" s="205"/>
      <c r="P291" s="205"/>
      <c r="Q291" s="205"/>
      <c r="R291" s="205"/>
      <c r="S291" s="205"/>
      <c r="T291" s="205"/>
      <c r="U291" s="205"/>
      <c r="V291" s="205"/>
      <c r="W291" s="205"/>
      <c r="X291" s="206"/>
      <c r="AT291" s="200" t="s">
        <v>143</v>
      </c>
      <c r="AU291" s="200" t="s">
        <v>84</v>
      </c>
      <c r="AV291" s="12" t="s">
        <v>84</v>
      </c>
      <c r="AW291" s="12" t="s">
        <v>7</v>
      </c>
      <c r="AX291" s="12" t="s">
        <v>72</v>
      </c>
      <c r="AY291" s="200" t="s">
        <v>132</v>
      </c>
    </row>
    <row r="292" spans="2:65" s="12" customFormat="1" ht="13.5">
      <c r="B292" s="199"/>
      <c r="D292" s="191" t="s">
        <v>143</v>
      </c>
      <c r="E292" s="200" t="s">
        <v>5</v>
      </c>
      <c r="F292" s="201" t="s">
        <v>339</v>
      </c>
      <c r="H292" s="202">
        <v>0.72499999999999998</v>
      </c>
      <c r="I292" s="203"/>
      <c r="J292" s="203"/>
      <c r="M292" s="199"/>
      <c r="N292" s="204"/>
      <c r="O292" s="205"/>
      <c r="P292" s="205"/>
      <c r="Q292" s="205"/>
      <c r="R292" s="205"/>
      <c r="S292" s="205"/>
      <c r="T292" s="205"/>
      <c r="U292" s="205"/>
      <c r="V292" s="205"/>
      <c r="W292" s="205"/>
      <c r="X292" s="206"/>
      <c r="AT292" s="200" t="s">
        <v>143</v>
      </c>
      <c r="AU292" s="200" t="s">
        <v>84</v>
      </c>
      <c r="AV292" s="12" t="s">
        <v>84</v>
      </c>
      <c r="AW292" s="12" t="s">
        <v>7</v>
      </c>
      <c r="AX292" s="12" t="s">
        <v>72</v>
      </c>
      <c r="AY292" s="200" t="s">
        <v>132</v>
      </c>
    </row>
    <row r="293" spans="2:65" s="14" customFormat="1" ht="13.5">
      <c r="B293" s="233"/>
      <c r="D293" s="191" t="s">
        <v>143</v>
      </c>
      <c r="E293" s="234" t="s">
        <v>5</v>
      </c>
      <c r="F293" s="235" t="s">
        <v>311</v>
      </c>
      <c r="H293" s="236">
        <v>133.87899999999999</v>
      </c>
      <c r="I293" s="237"/>
      <c r="J293" s="237"/>
      <c r="M293" s="233"/>
      <c r="N293" s="238"/>
      <c r="O293" s="239"/>
      <c r="P293" s="239"/>
      <c r="Q293" s="239"/>
      <c r="R293" s="239"/>
      <c r="S293" s="239"/>
      <c r="T293" s="239"/>
      <c r="U293" s="239"/>
      <c r="V293" s="239"/>
      <c r="W293" s="239"/>
      <c r="X293" s="240"/>
      <c r="AT293" s="234" t="s">
        <v>143</v>
      </c>
      <c r="AU293" s="234" t="s">
        <v>84</v>
      </c>
      <c r="AV293" s="14" t="s">
        <v>295</v>
      </c>
      <c r="AW293" s="14" t="s">
        <v>7</v>
      </c>
      <c r="AX293" s="14" t="s">
        <v>72</v>
      </c>
      <c r="AY293" s="234" t="s">
        <v>132</v>
      </c>
    </row>
    <row r="294" spans="2:65" s="13" customFormat="1" ht="13.5">
      <c r="B294" s="207"/>
      <c r="D294" s="208" t="s">
        <v>143</v>
      </c>
      <c r="E294" s="209" t="s">
        <v>5</v>
      </c>
      <c r="F294" s="210" t="s">
        <v>146</v>
      </c>
      <c r="H294" s="211">
        <v>133.87899999999999</v>
      </c>
      <c r="I294" s="212"/>
      <c r="J294" s="212"/>
      <c r="M294" s="207"/>
      <c r="N294" s="213"/>
      <c r="O294" s="214"/>
      <c r="P294" s="214"/>
      <c r="Q294" s="214"/>
      <c r="R294" s="214"/>
      <c r="S294" s="214"/>
      <c r="T294" s="214"/>
      <c r="U294" s="214"/>
      <c r="V294" s="214"/>
      <c r="W294" s="214"/>
      <c r="X294" s="215"/>
      <c r="AT294" s="216" t="s">
        <v>143</v>
      </c>
      <c r="AU294" s="216" t="s">
        <v>84</v>
      </c>
      <c r="AV294" s="13" t="s">
        <v>141</v>
      </c>
      <c r="AW294" s="13" t="s">
        <v>7</v>
      </c>
      <c r="AX294" s="13" t="s">
        <v>77</v>
      </c>
      <c r="AY294" s="216" t="s">
        <v>132</v>
      </c>
    </row>
    <row r="295" spans="2:65" s="1" customFormat="1" ht="22.5" customHeight="1">
      <c r="B295" s="177"/>
      <c r="C295" s="178" t="s">
        <v>340</v>
      </c>
      <c r="D295" s="178" t="s">
        <v>136</v>
      </c>
      <c r="E295" s="179" t="s">
        <v>341</v>
      </c>
      <c r="F295" s="180" t="s">
        <v>342</v>
      </c>
      <c r="G295" s="181" t="s">
        <v>234</v>
      </c>
      <c r="H295" s="230"/>
      <c r="I295" s="183"/>
      <c r="J295" s="183"/>
      <c r="K295" s="184">
        <f>ROUND(P295*H295,2)</f>
        <v>0</v>
      </c>
      <c r="L295" s="180" t="s">
        <v>140</v>
      </c>
      <c r="M295" s="41"/>
      <c r="N295" s="185" t="s">
        <v>5</v>
      </c>
      <c r="O295" s="186" t="s">
        <v>41</v>
      </c>
      <c r="P295" s="116">
        <f>I295+J295</f>
        <v>0</v>
      </c>
      <c r="Q295" s="116">
        <f>ROUND(I295*H295,2)</f>
        <v>0</v>
      </c>
      <c r="R295" s="116">
        <f>ROUND(J295*H295,2)</f>
        <v>0</v>
      </c>
      <c r="S295" s="42"/>
      <c r="T295" s="187">
        <f>S295*H295</f>
        <v>0</v>
      </c>
      <c r="U295" s="187">
        <v>0</v>
      </c>
      <c r="V295" s="187">
        <f>U295*H295</f>
        <v>0</v>
      </c>
      <c r="W295" s="187">
        <v>0</v>
      </c>
      <c r="X295" s="188">
        <f>W295*H295</f>
        <v>0</v>
      </c>
      <c r="AR295" s="24" t="s">
        <v>200</v>
      </c>
      <c r="AT295" s="24" t="s">
        <v>136</v>
      </c>
      <c r="AU295" s="24" t="s">
        <v>84</v>
      </c>
      <c r="AY295" s="24" t="s">
        <v>132</v>
      </c>
      <c r="BE295" s="189">
        <f>IF(O295="základní",K295,0)</f>
        <v>0</v>
      </c>
      <c r="BF295" s="189">
        <f>IF(O295="snížená",K295,0)</f>
        <v>0</v>
      </c>
      <c r="BG295" s="189">
        <f>IF(O295="zákl. přenesená",K295,0)</f>
        <v>0</v>
      </c>
      <c r="BH295" s="189">
        <f>IF(O295="sníž. přenesená",K295,0)</f>
        <v>0</v>
      </c>
      <c r="BI295" s="189">
        <f>IF(O295="nulová",K295,0)</f>
        <v>0</v>
      </c>
      <c r="BJ295" s="24" t="s">
        <v>77</v>
      </c>
      <c r="BK295" s="189">
        <f>ROUND(P295*H295,2)</f>
        <v>0</v>
      </c>
      <c r="BL295" s="24" t="s">
        <v>200</v>
      </c>
      <c r="BM295" s="24" t="s">
        <v>343</v>
      </c>
    </row>
    <row r="296" spans="2:65" s="10" customFormat="1" ht="29.85" customHeight="1">
      <c r="B296" s="162"/>
      <c r="D296" s="174" t="s">
        <v>71</v>
      </c>
      <c r="E296" s="175" t="s">
        <v>344</v>
      </c>
      <c r="F296" s="175" t="s">
        <v>345</v>
      </c>
      <c r="I296" s="165"/>
      <c r="J296" s="165"/>
      <c r="K296" s="176">
        <f>BK296</f>
        <v>0</v>
      </c>
      <c r="M296" s="162"/>
      <c r="N296" s="167"/>
      <c r="O296" s="168"/>
      <c r="P296" s="168"/>
      <c r="Q296" s="169">
        <f>SUM(Q297:Q452)</f>
        <v>0</v>
      </c>
      <c r="R296" s="169">
        <f>SUM(R297:R452)</f>
        <v>0</v>
      </c>
      <c r="S296" s="168"/>
      <c r="T296" s="170">
        <f>SUM(T297:T452)</f>
        <v>0</v>
      </c>
      <c r="U296" s="168"/>
      <c r="V296" s="170">
        <f>SUM(V297:V452)</f>
        <v>2.24606832</v>
      </c>
      <c r="W296" s="168"/>
      <c r="X296" s="171">
        <f>SUM(X297:X452)</f>
        <v>0.39847499999999997</v>
      </c>
      <c r="AR296" s="163" t="s">
        <v>84</v>
      </c>
      <c r="AT296" s="172" t="s">
        <v>71</v>
      </c>
      <c r="AU296" s="172" t="s">
        <v>77</v>
      </c>
      <c r="AY296" s="163" t="s">
        <v>132</v>
      </c>
      <c r="BK296" s="173">
        <f>SUM(BK297:BK452)</f>
        <v>0</v>
      </c>
    </row>
    <row r="297" spans="2:65" s="1" customFormat="1" ht="22.5" customHeight="1">
      <c r="B297" s="177"/>
      <c r="C297" s="178" t="s">
        <v>346</v>
      </c>
      <c r="D297" s="178" t="s">
        <v>136</v>
      </c>
      <c r="E297" s="179" t="s">
        <v>347</v>
      </c>
      <c r="F297" s="180" t="s">
        <v>348</v>
      </c>
      <c r="G297" s="181" t="s">
        <v>139</v>
      </c>
      <c r="H297" s="182">
        <v>47.805</v>
      </c>
      <c r="I297" s="183"/>
      <c r="J297" s="183"/>
      <c r="K297" s="184">
        <f>ROUND(P297*H297,2)</f>
        <v>0</v>
      </c>
      <c r="L297" s="180" t="s">
        <v>140</v>
      </c>
      <c r="M297" s="41"/>
      <c r="N297" s="185" t="s">
        <v>5</v>
      </c>
      <c r="O297" s="186" t="s">
        <v>41</v>
      </c>
      <c r="P297" s="116">
        <f>I297+J297</f>
        <v>0</v>
      </c>
      <c r="Q297" s="116">
        <f>ROUND(I297*H297,2)</f>
        <v>0</v>
      </c>
      <c r="R297" s="116">
        <f>ROUND(J297*H297,2)</f>
        <v>0</v>
      </c>
      <c r="S297" s="42"/>
      <c r="T297" s="187">
        <f>S297*H297</f>
        <v>0</v>
      </c>
      <c r="U297" s="187">
        <v>6.0000000000000001E-3</v>
      </c>
      <c r="V297" s="187">
        <f>U297*H297</f>
        <v>0.28683000000000003</v>
      </c>
      <c r="W297" s="187">
        <v>0</v>
      </c>
      <c r="X297" s="188">
        <f>W297*H297</f>
        <v>0</v>
      </c>
      <c r="AR297" s="24" t="s">
        <v>200</v>
      </c>
      <c r="AT297" s="24" t="s">
        <v>136</v>
      </c>
      <c r="AU297" s="24" t="s">
        <v>84</v>
      </c>
      <c r="AY297" s="24" t="s">
        <v>132</v>
      </c>
      <c r="BE297" s="189">
        <f>IF(O297="základní",K297,0)</f>
        <v>0</v>
      </c>
      <c r="BF297" s="189">
        <f>IF(O297="snížená",K297,0)</f>
        <v>0</v>
      </c>
      <c r="BG297" s="189">
        <f>IF(O297="zákl. přenesená",K297,0)</f>
        <v>0</v>
      </c>
      <c r="BH297" s="189">
        <f>IF(O297="sníž. přenesená",K297,0)</f>
        <v>0</v>
      </c>
      <c r="BI297" s="189">
        <f>IF(O297="nulová",K297,0)</f>
        <v>0</v>
      </c>
      <c r="BJ297" s="24" t="s">
        <v>77</v>
      </c>
      <c r="BK297" s="189">
        <f>ROUND(P297*H297,2)</f>
        <v>0</v>
      </c>
      <c r="BL297" s="24" t="s">
        <v>200</v>
      </c>
      <c r="BM297" s="24" t="s">
        <v>349</v>
      </c>
    </row>
    <row r="298" spans="2:65" s="11" customFormat="1" ht="13.5">
      <c r="B298" s="190"/>
      <c r="D298" s="191" t="s">
        <v>143</v>
      </c>
      <c r="E298" s="192" t="s">
        <v>5</v>
      </c>
      <c r="F298" s="193" t="s">
        <v>350</v>
      </c>
      <c r="H298" s="194" t="s">
        <v>5</v>
      </c>
      <c r="I298" s="195"/>
      <c r="J298" s="195"/>
      <c r="M298" s="190"/>
      <c r="N298" s="196"/>
      <c r="O298" s="197"/>
      <c r="P298" s="197"/>
      <c r="Q298" s="197"/>
      <c r="R298" s="197"/>
      <c r="S298" s="197"/>
      <c r="T298" s="197"/>
      <c r="U298" s="197"/>
      <c r="V298" s="197"/>
      <c r="W298" s="197"/>
      <c r="X298" s="198"/>
      <c r="AT298" s="194" t="s">
        <v>143</v>
      </c>
      <c r="AU298" s="194" t="s">
        <v>84</v>
      </c>
      <c r="AV298" s="11" t="s">
        <v>77</v>
      </c>
      <c r="AW298" s="11" t="s">
        <v>7</v>
      </c>
      <c r="AX298" s="11" t="s">
        <v>72</v>
      </c>
      <c r="AY298" s="194" t="s">
        <v>132</v>
      </c>
    </row>
    <row r="299" spans="2:65" s="11" customFormat="1" ht="13.5">
      <c r="B299" s="190"/>
      <c r="D299" s="191" t="s">
        <v>143</v>
      </c>
      <c r="E299" s="192" t="s">
        <v>5</v>
      </c>
      <c r="F299" s="193" t="s">
        <v>351</v>
      </c>
      <c r="H299" s="194" t="s">
        <v>5</v>
      </c>
      <c r="I299" s="195"/>
      <c r="J299" s="195"/>
      <c r="M299" s="190"/>
      <c r="N299" s="196"/>
      <c r="O299" s="197"/>
      <c r="P299" s="197"/>
      <c r="Q299" s="197"/>
      <c r="R299" s="197"/>
      <c r="S299" s="197"/>
      <c r="T299" s="197"/>
      <c r="U299" s="197"/>
      <c r="V299" s="197"/>
      <c r="W299" s="197"/>
      <c r="X299" s="198"/>
      <c r="AT299" s="194" t="s">
        <v>143</v>
      </c>
      <c r="AU299" s="194" t="s">
        <v>84</v>
      </c>
      <c r="AV299" s="11" t="s">
        <v>77</v>
      </c>
      <c r="AW299" s="11" t="s">
        <v>7</v>
      </c>
      <c r="AX299" s="11" t="s">
        <v>72</v>
      </c>
      <c r="AY299" s="194" t="s">
        <v>132</v>
      </c>
    </row>
    <row r="300" spans="2:65" s="11" customFormat="1" ht="13.5">
      <c r="B300" s="190"/>
      <c r="D300" s="191" t="s">
        <v>143</v>
      </c>
      <c r="E300" s="192" t="s">
        <v>5</v>
      </c>
      <c r="F300" s="193" t="s">
        <v>204</v>
      </c>
      <c r="H300" s="194" t="s">
        <v>5</v>
      </c>
      <c r="I300" s="195"/>
      <c r="J300" s="195"/>
      <c r="M300" s="190"/>
      <c r="N300" s="196"/>
      <c r="O300" s="197"/>
      <c r="P300" s="197"/>
      <c r="Q300" s="197"/>
      <c r="R300" s="197"/>
      <c r="S300" s="197"/>
      <c r="T300" s="197"/>
      <c r="U300" s="197"/>
      <c r="V300" s="197"/>
      <c r="W300" s="197"/>
      <c r="X300" s="198"/>
      <c r="AT300" s="194" t="s">
        <v>143</v>
      </c>
      <c r="AU300" s="194" t="s">
        <v>84</v>
      </c>
      <c r="AV300" s="11" t="s">
        <v>77</v>
      </c>
      <c r="AW300" s="11" t="s">
        <v>7</v>
      </c>
      <c r="AX300" s="11" t="s">
        <v>72</v>
      </c>
      <c r="AY300" s="194" t="s">
        <v>132</v>
      </c>
    </row>
    <row r="301" spans="2:65" s="12" customFormat="1" ht="13.5">
      <c r="B301" s="199"/>
      <c r="D301" s="191" t="s">
        <v>143</v>
      </c>
      <c r="E301" s="200" t="s">
        <v>5</v>
      </c>
      <c r="F301" s="201" t="s">
        <v>352</v>
      </c>
      <c r="H301" s="202">
        <v>10.44</v>
      </c>
      <c r="I301" s="203"/>
      <c r="J301" s="203"/>
      <c r="M301" s="199"/>
      <c r="N301" s="204"/>
      <c r="O301" s="205"/>
      <c r="P301" s="205"/>
      <c r="Q301" s="205"/>
      <c r="R301" s="205"/>
      <c r="S301" s="205"/>
      <c r="T301" s="205"/>
      <c r="U301" s="205"/>
      <c r="V301" s="205"/>
      <c r="W301" s="205"/>
      <c r="X301" s="206"/>
      <c r="AT301" s="200" t="s">
        <v>143</v>
      </c>
      <c r="AU301" s="200" t="s">
        <v>84</v>
      </c>
      <c r="AV301" s="12" t="s">
        <v>84</v>
      </c>
      <c r="AW301" s="12" t="s">
        <v>7</v>
      </c>
      <c r="AX301" s="12" t="s">
        <v>72</v>
      </c>
      <c r="AY301" s="200" t="s">
        <v>132</v>
      </c>
    </row>
    <row r="302" spans="2:65" s="11" customFormat="1" ht="13.5">
      <c r="B302" s="190"/>
      <c r="D302" s="191" t="s">
        <v>143</v>
      </c>
      <c r="E302" s="192" t="s">
        <v>5</v>
      </c>
      <c r="F302" s="193" t="s">
        <v>206</v>
      </c>
      <c r="H302" s="194" t="s">
        <v>5</v>
      </c>
      <c r="I302" s="195"/>
      <c r="J302" s="195"/>
      <c r="M302" s="190"/>
      <c r="N302" s="196"/>
      <c r="O302" s="197"/>
      <c r="P302" s="197"/>
      <c r="Q302" s="197"/>
      <c r="R302" s="197"/>
      <c r="S302" s="197"/>
      <c r="T302" s="197"/>
      <c r="U302" s="197"/>
      <c r="V302" s="197"/>
      <c r="W302" s="197"/>
      <c r="X302" s="198"/>
      <c r="AT302" s="194" t="s">
        <v>143</v>
      </c>
      <c r="AU302" s="194" t="s">
        <v>84</v>
      </c>
      <c r="AV302" s="11" t="s">
        <v>77</v>
      </c>
      <c r="AW302" s="11" t="s">
        <v>7</v>
      </c>
      <c r="AX302" s="11" t="s">
        <v>72</v>
      </c>
      <c r="AY302" s="194" t="s">
        <v>132</v>
      </c>
    </row>
    <row r="303" spans="2:65" s="12" customFormat="1" ht="13.5">
      <c r="B303" s="199"/>
      <c r="D303" s="191" t="s">
        <v>143</v>
      </c>
      <c r="E303" s="200" t="s">
        <v>5</v>
      </c>
      <c r="F303" s="201" t="s">
        <v>353</v>
      </c>
      <c r="H303" s="202">
        <v>4.8150000000000004</v>
      </c>
      <c r="I303" s="203"/>
      <c r="J303" s="203"/>
      <c r="M303" s="199"/>
      <c r="N303" s="204"/>
      <c r="O303" s="205"/>
      <c r="P303" s="205"/>
      <c r="Q303" s="205"/>
      <c r="R303" s="205"/>
      <c r="S303" s="205"/>
      <c r="T303" s="205"/>
      <c r="U303" s="205"/>
      <c r="V303" s="205"/>
      <c r="W303" s="205"/>
      <c r="X303" s="206"/>
      <c r="AT303" s="200" t="s">
        <v>143</v>
      </c>
      <c r="AU303" s="200" t="s">
        <v>84</v>
      </c>
      <c r="AV303" s="12" t="s">
        <v>84</v>
      </c>
      <c r="AW303" s="12" t="s">
        <v>7</v>
      </c>
      <c r="AX303" s="12" t="s">
        <v>72</v>
      </c>
      <c r="AY303" s="200" t="s">
        <v>132</v>
      </c>
    </row>
    <row r="304" spans="2:65" s="11" customFormat="1" ht="13.5">
      <c r="B304" s="190"/>
      <c r="D304" s="191" t="s">
        <v>143</v>
      </c>
      <c r="E304" s="192" t="s">
        <v>5</v>
      </c>
      <c r="F304" s="193" t="s">
        <v>208</v>
      </c>
      <c r="H304" s="194" t="s">
        <v>5</v>
      </c>
      <c r="I304" s="195"/>
      <c r="J304" s="195"/>
      <c r="M304" s="190"/>
      <c r="N304" s="196"/>
      <c r="O304" s="197"/>
      <c r="P304" s="197"/>
      <c r="Q304" s="197"/>
      <c r="R304" s="197"/>
      <c r="S304" s="197"/>
      <c r="T304" s="197"/>
      <c r="U304" s="197"/>
      <c r="V304" s="197"/>
      <c r="W304" s="197"/>
      <c r="X304" s="198"/>
      <c r="AT304" s="194" t="s">
        <v>143</v>
      </c>
      <c r="AU304" s="194" t="s">
        <v>84</v>
      </c>
      <c r="AV304" s="11" t="s">
        <v>77</v>
      </c>
      <c r="AW304" s="11" t="s">
        <v>7</v>
      </c>
      <c r="AX304" s="11" t="s">
        <v>72</v>
      </c>
      <c r="AY304" s="194" t="s">
        <v>132</v>
      </c>
    </row>
    <row r="305" spans="2:51" s="12" customFormat="1" ht="13.5">
      <c r="B305" s="199"/>
      <c r="D305" s="191" t="s">
        <v>143</v>
      </c>
      <c r="E305" s="200" t="s">
        <v>5</v>
      </c>
      <c r="F305" s="201" t="s">
        <v>354</v>
      </c>
      <c r="H305" s="202">
        <v>2.97</v>
      </c>
      <c r="I305" s="203"/>
      <c r="J305" s="203"/>
      <c r="M305" s="199"/>
      <c r="N305" s="204"/>
      <c r="O305" s="205"/>
      <c r="P305" s="205"/>
      <c r="Q305" s="205"/>
      <c r="R305" s="205"/>
      <c r="S305" s="205"/>
      <c r="T305" s="205"/>
      <c r="U305" s="205"/>
      <c r="V305" s="205"/>
      <c r="W305" s="205"/>
      <c r="X305" s="206"/>
      <c r="AT305" s="200" t="s">
        <v>143</v>
      </c>
      <c r="AU305" s="200" t="s">
        <v>84</v>
      </c>
      <c r="AV305" s="12" t="s">
        <v>84</v>
      </c>
      <c r="AW305" s="12" t="s">
        <v>7</v>
      </c>
      <c r="AX305" s="12" t="s">
        <v>72</v>
      </c>
      <c r="AY305" s="200" t="s">
        <v>132</v>
      </c>
    </row>
    <row r="306" spans="2:51" s="11" customFormat="1" ht="13.5">
      <c r="B306" s="190"/>
      <c r="D306" s="191" t="s">
        <v>143</v>
      </c>
      <c r="E306" s="192" t="s">
        <v>5</v>
      </c>
      <c r="F306" s="193" t="s">
        <v>210</v>
      </c>
      <c r="H306" s="194" t="s">
        <v>5</v>
      </c>
      <c r="I306" s="195"/>
      <c r="J306" s="195"/>
      <c r="M306" s="190"/>
      <c r="N306" s="196"/>
      <c r="O306" s="197"/>
      <c r="P306" s="197"/>
      <c r="Q306" s="197"/>
      <c r="R306" s="197"/>
      <c r="S306" s="197"/>
      <c r="T306" s="197"/>
      <c r="U306" s="197"/>
      <c r="V306" s="197"/>
      <c r="W306" s="197"/>
      <c r="X306" s="198"/>
      <c r="AT306" s="194" t="s">
        <v>143</v>
      </c>
      <c r="AU306" s="194" t="s">
        <v>84</v>
      </c>
      <c r="AV306" s="11" t="s">
        <v>77</v>
      </c>
      <c r="AW306" s="11" t="s">
        <v>7</v>
      </c>
      <c r="AX306" s="11" t="s">
        <v>72</v>
      </c>
      <c r="AY306" s="194" t="s">
        <v>132</v>
      </c>
    </row>
    <row r="307" spans="2:51" s="12" customFormat="1" ht="13.5">
      <c r="B307" s="199"/>
      <c r="D307" s="191" t="s">
        <v>143</v>
      </c>
      <c r="E307" s="200" t="s">
        <v>5</v>
      </c>
      <c r="F307" s="201" t="s">
        <v>354</v>
      </c>
      <c r="H307" s="202">
        <v>2.97</v>
      </c>
      <c r="I307" s="203"/>
      <c r="J307" s="203"/>
      <c r="M307" s="199"/>
      <c r="N307" s="204"/>
      <c r="O307" s="205"/>
      <c r="P307" s="205"/>
      <c r="Q307" s="205"/>
      <c r="R307" s="205"/>
      <c r="S307" s="205"/>
      <c r="T307" s="205"/>
      <c r="U307" s="205"/>
      <c r="V307" s="205"/>
      <c r="W307" s="205"/>
      <c r="X307" s="206"/>
      <c r="AT307" s="200" t="s">
        <v>143</v>
      </c>
      <c r="AU307" s="200" t="s">
        <v>84</v>
      </c>
      <c r="AV307" s="12" t="s">
        <v>84</v>
      </c>
      <c r="AW307" s="12" t="s">
        <v>7</v>
      </c>
      <c r="AX307" s="12" t="s">
        <v>72</v>
      </c>
      <c r="AY307" s="200" t="s">
        <v>132</v>
      </c>
    </row>
    <row r="308" spans="2:51" s="11" customFormat="1" ht="13.5">
      <c r="B308" s="190"/>
      <c r="D308" s="191" t="s">
        <v>143</v>
      </c>
      <c r="E308" s="192" t="s">
        <v>5</v>
      </c>
      <c r="F308" s="193" t="s">
        <v>214</v>
      </c>
      <c r="H308" s="194" t="s">
        <v>5</v>
      </c>
      <c r="I308" s="195"/>
      <c r="J308" s="195"/>
      <c r="M308" s="190"/>
      <c r="N308" s="196"/>
      <c r="O308" s="197"/>
      <c r="P308" s="197"/>
      <c r="Q308" s="197"/>
      <c r="R308" s="197"/>
      <c r="S308" s="197"/>
      <c r="T308" s="197"/>
      <c r="U308" s="197"/>
      <c r="V308" s="197"/>
      <c r="W308" s="197"/>
      <c r="X308" s="198"/>
      <c r="AT308" s="194" t="s">
        <v>143</v>
      </c>
      <c r="AU308" s="194" t="s">
        <v>84</v>
      </c>
      <c r="AV308" s="11" t="s">
        <v>77</v>
      </c>
      <c r="AW308" s="11" t="s">
        <v>7</v>
      </c>
      <c r="AX308" s="11" t="s">
        <v>72</v>
      </c>
      <c r="AY308" s="194" t="s">
        <v>132</v>
      </c>
    </row>
    <row r="309" spans="2:51" s="12" customFormat="1" ht="13.5">
      <c r="B309" s="199"/>
      <c r="D309" s="191" t="s">
        <v>143</v>
      </c>
      <c r="E309" s="200" t="s">
        <v>5</v>
      </c>
      <c r="F309" s="201" t="s">
        <v>355</v>
      </c>
      <c r="H309" s="202">
        <v>1.2649999999999999</v>
      </c>
      <c r="I309" s="203"/>
      <c r="J309" s="203"/>
      <c r="M309" s="199"/>
      <c r="N309" s="204"/>
      <c r="O309" s="205"/>
      <c r="P309" s="205"/>
      <c r="Q309" s="205"/>
      <c r="R309" s="205"/>
      <c r="S309" s="205"/>
      <c r="T309" s="205"/>
      <c r="U309" s="205"/>
      <c r="V309" s="205"/>
      <c r="W309" s="205"/>
      <c r="X309" s="206"/>
      <c r="AT309" s="200" t="s">
        <v>143</v>
      </c>
      <c r="AU309" s="200" t="s">
        <v>84</v>
      </c>
      <c r="AV309" s="12" t="s">
        <v>84</v>
      </c>
      <c r="AW309" s="12" t="s">
        <v>7</v>
      </c>
      <c r="AX309" s="12" t="s">
        <v>72</v>
      </c>
      <c r="AY309" s="200" t="s">
        <v>132</v>
      </c>
    </row>
    <row r="310" spans="2:51" s="14" customFormat="1" ht="13.5">
      <c r="B310" s="233"/>
      <c r="D310" s="191" t="s">
        <v>143</v>
      </c>
      <c r="E310" s="234" t="s">
        <v>5</v>
      </c>
      <c r="F310" s="235" t="s">
        <v>356</v>
      </c>
      <c r="H310" s="236">
        <v>22.46</v>
      </c>
      <c r="I310" s="237"/>
      <c r="J310" s="237"/>
      <c r="M310" s="233"/>
      <c r="N310" s="238"/>
      <c r="O310" s="239"/>
      <c r="P310" s="239"/>
      <c r="Q310" s="239"/>
      <c r="R310" s="239"/>
      <c r="S310" s="239"/>
      <c r="T310" s="239"/>
      <c r="U310" s="239"/>
      <c r="V310" s="239"/>
      <c r="W310" s="239"/>
      <c r="X310" s="240"/>
      <c r="AT310" s="234" t="s">
        <v>143</v>
      </c>
      <c r="AU310" s="234" t="s">
        <v>84</v>
      </c>
      <c r="AV310" s="14" t="s">
        <v>295</v>
      </c>
      <c r="AW310" s="14" t="s">
        <v>7</v>
      </c>
      <c r="AX310" s="14" t="s">
        <v>72</v>
      </c>
      <c r="AY310" s="234" t="s">
        <v>132</v>
      </c>
    </row>
    <row r="311" spans="2:51" s="11" customFormat="1" ht="13.5">
      <c r="B311" s="190"/>
      <c r="D311" s="191" t="s">
        <v>143</v>
      </c>
      <c r="E311" s="192" t="s">
        <v>5</v>
      </c>
      <c r="F311" s="193" t="s">
        <v>357</v>
      </c>
      <c r="H311" s="194" t="s">
        <v>5</v>
      </c>
      <c r="I311" s="195"/>
      <c r="J311" s="195"/>
      <c r="M311" s="190"/>
      <c r="N311" s="196"/>
      <c r="O311" s="197"/>
      <c r="P311" s="197"/>
      <c r="Q311" s="197"/>
      <c r="R311" s="197"/>
      <c r="S311" s="197"/>
      <c r="T311" s="197"/>
      <c r="U311" s="197"/>
      <c r="V311" s="197"/>
      <c r="W311" s="197"/>
      <c r="X311" s="198"/>
      <c r="AT311" s="194" t="s">
        <v>143</v>
      </c>
      <c r="AU311" s="194" t="s">
        <v>84</v>
      </c>
      <c r="AV311" s="11" t="s">
        <v>77</v>
      </c>
      <c r="AW311" s="11" t="s">
        <v>7</v>
      </c>
      <c r="AX311" s="11" t="s">
        <v>72</v>
      </c>
      <c r="AY311" s="194" t="s">
        <v>132</v>
      </c>
    </row>
    <row r="312" spans="2:51" s="11" customFormat="1" ht="13.5">
      <c r="B312" s="190"/>
      <c r="D312" s="191" t="s">
        <v>143</v>
      </c>
      <c r="E312" s="192" t="s">
        <v>5</v>
      </c>
      <c r="F312" s="193" t="s">
        <v>204</v>
      </c>
      <c r="H312" s="194" t="s">
        <v>5</v>
      </c>
      <c r="I312" s="195"/>
      <c r="J312" s="195"/>
      <c r="M312" s="190"/>
      <c r="N312" s="196"/>
      <c r="O312" s="197"/>
      <c r="P312" s="197"/>
      <c r="Q312" s="197"/>
      <c r="R312" s="197"/>
      <c r="S312" s="197"/>
      <c r="T312" s="197"/>
      <c r="U312" s="197"/>
      <c r="V312" s="197"/>
      <c r="W312" s="197"/>
      <c r="X312" s="198"/>
      <c r="AT312" s="194" t="s">
        <v>143</v>
      </c>
      <c r="AU312" s="194" t="s">
        <v>84</v>
      </c>
      <c r="AV312" s="11" t="s">
        <v>77</v>
      </c>
      <c r="AW312" s="11" t="s">
        <v>7</v>
      </c>
      <c r="AX312" s="11" t="s">
        <v>72</v>
      </c>
      <c r="AY312" s="194" t="s">
        <v>132</v>
      </c>
    </row>
    <row r="313" spans="2:51" s="12" customFormat="1" ht="13.5">
      <c r="B313" s="199"/>
      <c r="D313" s="191" t="s">
        <v>143</v>
      </c>
      <c r="E313" s="200" t="s">
        <v>5</v>
      </c>
      <c r="F313" s="201" t="s">
        <v>358</v>
      </c>
      <c r="H313" s="202">
        <v>9.09</v>
      </c>
      <c r="I313" s="203"/>
      <c r="J313" s="203"/>
      <c r="M313" s="199"/>
      <c r="N313" s="204"/>
      <c r="O313" s="205"/>
      <c r="P313" s="205"/>
      <c r="Q313" s="205"/>
      <c r="R313" s="205"/>
      <c r="S313" s="205"/>
      <c r="T313" s="205"/>
      <c r="U313" s="205"/>
      <c r="V313" s="205"/>
      <c r="W313" s="205"/>
      <c r="X313" s="206"/>
      <c r="AT313" s="200" t="s">
        <v>143</v>
      </c>
      <c r="AU313" s="200" t="s">
        <v>84</v>
      </c>
      <c r="AV313" s="12" t="s">
        <v>84</v>
      </c>
      <c r="AW313" s="12" t="s">
        <v>7</v>
      </c>
      <c r="AX313" s="12" t="s">
        <v>72</v>
      </c>
      <c r="AY313" s="200" t="s">
        <v>132</v>
      </c>
    </row>
    <row r="314" spans="2:51" s="11" customFormat="1" ht="13.5">
      <c r="B314" s="190"/>
      <c r="D314" s="191" t="s">
        <v>143</v>
      </c>
      <c r="E314" s="192" t="s">
        <v>5</v>
      </c>
      <c r="F314" s="193" t="s">
        <v>206</v>
      </c>
      <c r="H314" s="194" t="s">
        <v>5</v>
      </c>
      <c r="I314" s="195"/>
      <c r="J314" s="195"/>
      <c r="M314" s="190"/>
      <c r="N314" s="196"/>
      <c r="O314" s="197"/>
      <c r="P314" s="197"/>
      <c r="Q314" s="197"/>
      <c r="R314" s="197"/>
      <c r="S314" s="197"/>
      <c r="T314" s="197"/>
      <c r="U314" s="197"/>
      <c r="V314" s="197"/>
      <c r="W314" s="197"/>
      <c r="X314" s="198"/>
      <c r="AT314" s="194" t="s">
        <v>143</v>
      </c>
      <c r="AU314" s="194" t="s">
        <v>84</v>
      </c>
      <c r="AV314" s="11" t="s">
        <v>77</v>
      </c>
      <c r="AW314" s="11" t="s">
        <v>7</v>
      </c>
      <c r="AX314" s="11" t="s">
        <v>72</v>
      </c>
      <c r="AY314" s="194" t="s">
        <v>132</v>
      </c>
    </row>
    <row r="315" spans="2:51" s="12" customFormat="1" ht="13.5">
      <c r="B315" s="199"/>
      <c r="D315" s="191" t="s">
        <v>143</v>
      </c>
      <c r="E315" s="200" t="s">
        <v>5</v>
      </c>
      <c r="F315" s="201" t="s">
        <v>359</v>
      </c>
      <c r="H315" s="202">
        <v>6.42</v>
      </c>
      <c r="I315" s="203"/>
      <c r="J315" s="203"/>
      <c r="M315" s="199"/>
      <c r="N315" s="204"/>
      <c r="O315" s="205"/>
      <c r="P315" s="205"/>
      <c r="Q315" s="205"/>
      <c r="R315" s="205"/>
      <c r="S315" s="205"/>
      <c r="T315" s="205"/>
      <c r="U315" s="205"/>
      <c r="V315" s="205"/>
      <c r="W315" s="205"/>
      <c r="X315" s="206"/>
      <c r="AT315" s="200" t="s">
        <v>143</v>
      </c>
      <c r="AU315" s="200" t="s">
        <v>84</v>
      </c>
      <c r="AV315" s="12" t="s">
        <v>84</v>
      </c>
      <c r="AW315" s="12" t="s">
        <v>7</v>
      </c>
      <c r="AX315" s="12" t="s">
        <v>72</v>
      </c>
      <c r="AY315" s="200" t="s">
        <v>132</v>
      </c>
    </row>
    <row r="316" spans="2:51" s="11" customFormat="1" ht="13.5">
      <c r="B316" s="190"/>
      <c r="D316" s="191" t="s">
        <v>143</v>
      </c>
      <c r="E316" s="192" t="s">
        <v>5</v>
      </c>
      <c r="F316" s="193" t="s">
        <v>208</v>
      </c>
      <c r="H316" s="194" t="s">
        <v>5</v>
      </c>
      <c r="I316" s="195"/>
      <c r="J316" s="195"/>
      <c r="M316" s="190"/>
      <c r="N316" s="196"/>
      <c r="O316" s="197"/>
      <c r="P316" s="197"/>
      <c r="Q316" s="197"/>
      <c r="R316" s="197"/>
      <c r="S316" s="197"/>
      <c r="T316" s="197"/>
      <c r="U316" s="197"/>
      <c r="V316" s="197"/>
      <c r="W316" s="197"/>
      <c r="X316" s="198"/>
      <c r="AT316" s="194" t="s">
        <v>143</v>
      </c>
      <c r="AU316" s="194" t="s">
        <v>84</v>
      </c>
      <c r="AV316" s="11" t="s">
        <v>77</v>
      </c>
      <c r="AW316" s="11" t="s">
        <v>7</v>
      </c>
      <c r="AX316" s="11" t="s">
        <v>72</v>
      </c>
      <c r="AY316" s="194" t="s">
        <v>132</v>
      </c>
    </row>
    <row r="317" spans="2:51" s="12" customFormat="1" ht="13.5">
      <c r="B317" s="199"/>
      <c r="D317" s="191" t="s">
        <v>143</v>
      </c>
      <c r="E317" s="200" t="s">
        <v>5</v>
      </c>
      <c r="F317" s="201" t="s">
        <v>354</v>
      </c>
      <c r="H317" s="202">
        <v>2.97</v>
      </c>
      <c r="I317" s="203"/>
      <c r="J317" s="203"/>
      <c r="M317" s="199"/>
      <c r="N317" s="204"/>
      <c r="O317" s="205"/>
      <c r="P317" s="205"/>
      <c r="Q317" s="205"/>
      <c r="R317" s="205"/>
      <c r="S317" s="205"/>
      <c r="T317" s="205"/>
      <c r="U317" s="205"/>
      <c r="V317" s="205"/>
      <c r="W317" s="205"/>
      <c r="X317" s="206"/>
      <c r="AT317" s="200" t="s">
        <v>143</v>
      </c>
      <c r="AU317" s="200" t="s">
        <v>84</v>
      </c>
      <c r="AV317" s="12" t="s">
        <v>84</v>
      </c>
      <c r="AW317" s="12" t="s">
        <v>7</v>
      </c>
      <c r="AX317" s="12" t="s">
        <v>72</v>
      </c>
      <c r="AY317" s="200" t="s">
        <v>132</v>
      </c>
    </row>
    <row r="318" spans="2:51" s="11" customFormat="1" ht="13.5">
      <c r="B318" s="190"/>
      <c r="D318" s="191" t="s">
        <v>143</v>
      </c>
      <c r="E318" s="192" t="s">
        <v>5</v>
      </c>
      <c r="F318" s="193" t="s">
        <v>210</v>
      </c>
      <c r="H318" s="194" t="s">
        <v>5</v>
      </c>
      <c r="I318" s="195"/>
      <c r="J318" s="195"/>
      <c r="M318" s="190"/>
      <c r="N318" s="196"/>
      <c r="O318" s="197"/>
      <c r="P318" s="197"/>
      <c r="Q318" s="197"/>
      <c r="R318" s="197"/>
      <c r="S318" s="197"/>
      <c r="T318" s="197"/>
      <c r="U318" s="197"/>
      <c r="V318" s="197"/>
      <c r="W318" s="197"/>
      <c r="X318" s="198"/>
      <c r="AT318" s="194" t="s">
        <v>143</v>
      </c>
      <c r="AU318" s="194" t="s">
        <v>84</v>
      </c>
      <c r="AV318" s="11" t="s">
        <v>77</v>
      </c>
      <c r="AW318" s="11" t="s">
        <v>7</v>
      </c>
      <c r="AX318" s="11" t="s">
        <v>72</v>
      </c>
      <c r="AY318" s="194" t="s">
        <v>132</v>
      </c>
    </row>
    <row r="319" spans="2:51" s="12" customFormat="1" ht="13.5">
      <c r="B319" s="199"/>
      <c r="D319" s="191" t="s">
        <v>143</v>
      </c>
      <c r="E319" s="200" t="s">
        <v>5</v>
      </c>
      <c r="F319" s="201" t="s">
        <v>360</v>
      </c>
      <c r="H319" s="202">
        <v>2.0249999999999999</v>
      </c>
      <c r="I319" s="203"/>
      <c r="J319" s="203"/>
      <c r="M319" s="199"/>
      <c r="N319" s="204"/>
      <c r="O319" s="205"/>
      <c r="P319" s="205"/>
      <c r="Q319" s="205"/>
      <c r="R319" s="205"/>
      <c r="S319" s="205"/>
      <c r="T319" s="205"/>
      <c r="U319" s="205"/>
      <c r="V319" s="205"/>
      <c r="W319" s="205"/>
      <c r="X319" s="206"/>
      <c r="AT319" s="200" t="s">
        <v>143</v>
      </c>
      <c r="AU319" s="200" t="s">
        <v>84</v>
      </c>
      <c r="AV319" s="12" t="s">
        <v>84</v>
      </c>
      <c r="AW319" s="12" t="s">
        <v>7</v>
      </c>
      <c r="AX319" s="12" t="s">
        <v>72</v>
      </c>
      <c r="AY319" s="200" t="s">
        <v>132</v>
      </c>
    </row>
    <row r="320" spans="2:51" s="11" customFormat="1" ht="13.5">
      <c r="B320" s="190"/>
      <c r="D320" s="191" t="s">
        <v>143</v>
      </c>
      <c r="E320" s="192" t="s">
        <v>5</v>
      </c>
      <c r="F320" s="193" t="s">
        <v>214</v>
      </c>
      <c r="H320" s="194" t="s">
        <v>5</v>
      </c>
      <c r="I320" s="195"/>
      <c r="J320" s="195"/>
      <c r="M320" s="190"/>
      <c r="N320" s="196"/>
      <c r="O320" s="197"/>
      <c r="P320" s="197"/>
      <c r="Q320" s="197"/>
      <c r="R320" s="197"/>
      <c r="S320" s="197"/>
      <c r="T320" s="197"/>
      <c r="U320" s="197"/>
      <c r="V320" s="197"/>
      <c r="W320" s="197"/>
      <c r="X320" s="198"/>
      <c r="AT320" s="194" t="s">
        <v>143</v>
      </c>
      <c r="AU320" s="194" t="s">
        <v>84</v>
      </c>
      <c r="AV320" s="11" t="s">
        <v>77</v>
      </c>
      <c r="AW320" s="11" t="s">
        <v>7</v>
      </c>
      <c r="AX320" s="11" t="s">
        <v>72</v>
      </c>
      <c r="AY320" s="194" t="s">
        <v>132</v>
      </c>
    </row>
    <row r="321" spans="2:65" s="12" customFormat="1" ht="13.5">
      <c r="B321" s="199"/>
      <c r="D321" s="191" t="s">
        <v>143</v>
      </c>
      <c r="E321" s="200" t="s">
        <v>5</v>
      </c>
      <c r="F321" s="201" t="s">
        <v>361</v>
      </c>
      <c r="H321" s="202">
        <v>4.84</v>
      </c>
      <c r="I321" s="203"/>
      <c r="J321" s="203"/>
      <c r="M321" s="199"/>
      <c r="N321" s="204"/>
      <c r="O321" s="205"/>
      <c r="P321" s="205"/>
      <c r="Q321" s="205"/>
      <c r="R321" s="205"/>
      <c r="S321" s="205"/>
      <c r="T321" s="205"/>
      <c r="U321" s="205"/>
      <c r="V321" s="205"/>
      <c r="W321" s="205"/>
      <c r="X321" s="206"/>
      <c r="AT321" s="200" t="s">
        <v>143</v>
      </c>
      <c r="AU321" s="200" t="s">
        <v>84</v>
      </c>
      <c r="AV321" s="12" t="s">
        <v>84</v>
      </c>
      <c r="AW321" s="12" t="s">
        <v>7</v>
      </c>
      <c r="AX321" s="12" t="s">
        <v>72</v>
      </c>
      <c r="AY321" s="200" t="s">
        <v>132</v>
      </c>
    </row>
    <row r="322" spans="2:65" s="14" customFormat="1" ht="13.5">
      <c r="B322" s="233"/>
      <c r="D322" s="191" t="s">
        <v>143</v>
      </c>
      <c r="E322" s="234" t="s">
        <v>5</v>
      </c>
      <c r="F322" s="235" t="s">
        <v>362</v>
      </c>
      <c r="H322" s="236">
        <v>25.344999999999999</v>
      </c>
      <c r="I322" s="237"/>
      <c r="J322" s="237"/>
      <c r="M322" s="233"/>
      <c r="N322" s="238"/>
      <c r="O322" s="239"/>
      <c r="P322" s="239"/>
      <c r="Q322" s="239"/>
      <c r="R322" s="239"/>
      <c r="S322" s="239"/>
      <c r="T322" s="239"/>
      <c r="U322" s="239"/>
      <c r="V322" s="239"/>
      <c r="W322" s="239"/>
      <c r="X322" s="240"/>
      <c r="AT322" s="234" t="s">
        <v>143</v>
      </c>
      <c r="AU322" s="234" t="s">
        <v>84</v>
      </c>
      <c r="AV322" s="14" t="s">
        <v>295</v>
      </c>
      <c r="AW322" s="14" t="s">
        <v>7</v>
      </c>
      <c r="AX322" s="14" t="s">
        <v>72</v>
      </c>
      <c r="AY322" s="234" t="s">
        <v>132</v>
      </c>
    </row>
    <row r="323" spans="2:65" s="13" customFormat="1" ht="13.5">
      <c r="B323" s="207"/>
      <c r="D323" s="208" t="s">
        <v>143</v>
      </c>
      <c r="E323" s="209" t="s">
        <v>5</v>
      </c>
      <c r="F323" s="210" t="s">
        <v>146</v>
      </c>
      <c r="H323" s="211">
        <v>47.805</v>
      </c>
      <c r="I323" s="212"/>
      <c r="J323" s="212"/>
      <c r="M323" s="207"/>
      <c r="N323" s="213"/>
      <c r="O323" s="214"/>
      <c r="P323" s="214"/>
      <c r="Q323" s="214"/>
      <c r="R323" s="214"/>
      <c r="S323" s="214"/>
      <c r="T323" s="214"/>
      <c r="U323" s="214"/>
      <c r="V323" s="214"/>
      <c r="W323" s="214"/>
      <c r="X323" s="215"/>
      <c r="AT323" s="216" t="s">
        <v>143</v>
      </c>
      <c r="AU323" s="216" t="s">
        <v>84</v>
      </c>
      <c r="AV323" s="13" t="s">
        <v>141</v>
      </c>
      <c r="AW323" s="13" t="s">
        <v>7</v>
      </c>
      <c r="AX323" s="13" t="s">
        <v>77</v>
      </c>
      <c r="AY323" s="216" t="s">
        <v>132</v>
      </c>
    </row>
    <row r="324" spans="2:65" s="1" customFormat="1" ht="22.5" customHeight="1">
      <c r="B324" s="177"/>
      <c r="C324" s="220" t="s">
        <v>363</v>
      </c>
      <c r="D324" s="220" t="s">
        <v>217</v>
      </c>
      <c r="E324" s="221" t="s">
        <v>364</v>
      </c>
      <c r="F324" s="222" t="s">
        <v>365</v>
      </c>
      <c r="G324" s="223" t="s">
        <v>139</v>
      </c>
      <c r="H324" s="224">
        <v>24.707000000000001</v>
      </c>
      <c r="I324" s="225"/>
      <c r="J324" s="226"/>
      <c r="K324" s="227">
        <f>ROUND(P324*H324,2)</f>
        <v>0</v>
      </c>
      <c r="L324" s="222" t="s">
        <v>140</v>
      </c>
      <c r="M324" s="228"/>
      <c r="N324" s="229" t="s">
        <v>5</v>
      </c>
      <c r="O324" s="186" t="s">
        <v>41</v>
      </c>
      <c r="P324" s="116">
        <f>I324+J324</f>
        <v>0</v>
      </c>
      <c r="Q324" s="116">
        <f>ROUND(I324*H324,2)</f>
        <v>0</v>
      </c>
      <c r="R324" s="116">
        <f>ROUND(J324*H324,2)</f>
        <v>0</v>
      </c>
      <c r="S324" s="42"/>
      <c r="T324" s="187">
        <f>S324*H324</f>
        <v>0</v>
      </c>
      <c r="U324" s="187">
        <v>2.5000000000000001E-3</v>
      </c>
      <c r="V324" s="187">
        <f>U324*H324</f>
        <v>6.1767500000000003E-2</v>
      </c>
      <c r="W324" s="187">
        <v>0</v>
      </c>
      <c r="X324" s="188">
        <f>W324*H324</f>
        <v>0</v>
      </c>
      <c r="AR324" s="24" t="s">
        <v>221</v>
      </c>
      <c r="AT324" s="24" t="s">
        <v>217</v>
      </c>
      <c r="AU324" s="24" t="s">
        <v>84</v>
      </c>
      <c r="AY324" s="24" t="s">
        <v>132</v>
      </c>
      <c r="BE324" s="189">
        <f>IF(O324="základní",K324,0)</f>
        <v>0</v>
      </c>
      <c r="BF324" s="189">
        <f>IF(O324="snížená",K324,0)</f>
        <v>0</v>
      </c>
      <c r="BG324" s="189">
        <f>IF(O324="zákl. přenesená",K324,0)</f>
        <v>0</v>
      </c>
      <c r="BH324" s="189">
        <f>IF(O324="sníž. přenesená",K324,0)</f>
        <v>0</v>
      </c>
      <c r="BI324" s="189">
        <f>IF(O324="nulová",K324,0)</f>
        <v>0</v>
      </c>
      <c r="BJ324" s="24" t="s">
        <v>77</v>
      </c>
      <c r="BK324" s="189">
        <f>ROUND(P324*H324,2)</f>
        <v>0</v>
      </c>
      <c r="BL324" s="24" t="s">
        <v>200</v>
      </c>
      <c r="BM324" s="24" t="s">
        <v>366</v>
      </c>
    </row>
    <row r="325" spans="2:65" s="11" customFormat="1" ht="13.5">
      <c r="B325" s="190"/>
      <c r="D325" s="191" t="s">
        <v>143</v>
      </c>
      <c r="E325" s="192" t="s">
        <v>5</v>
      </c>
      <c r="F325" s="193" t="s">
        <v>350</v>
      </c>
      <c r="H325" s="194" t="s">
        <v>5</v>
      </c>
      <c r="I325" s="195"/>
      <c r="J325" s="195"/>
      <c r="M325" s="190"/>
      <c r="N325" s="196"/>
      <c r="O325" s="197"/>
      <c r="P325" s="197"/>
      <c r="Q325" s="197"/>
      <c r="R325" s="197"/>
      <c r="S325" s="197"/>
      <c r="T325" s="197"/>
      <c r="U325" s="197"/>
      <c r="V325" s="197"/>
      <c r="W325" s="197"/>
      <c r="X325" s="198"/>
      <c r="AT325" s="194" t="s">
        <v>143</v>
      </c>
      <c r="AU325" s="194" t="s">
        <v>84</v>
      </c>
      <c r="AV325" s="11" t="s">
        <v>77</v>
      </c>
      <c r="AW325" s="11" t="s">
        <v>7</v>
      </c>
      <c r="AX325" s="11" t="s">
        <v>72</v>
      </c>
      <c r="AY325" s="194" t="s">
        <v>132</v>
      </c>
    </row>
    <row r="326" spans="2:65" s="11" customFormat="1" ht="13.5">
      <c r="B326" s="190"/>
      <c r="D326" s="191" t="s">
        <v>143</v>
      </c>
      <c r="E326" s="192" t="s">
        <v>5</v>
      </c>
      <c r="F326" s="193" t="s">
        <v>351</v>
      </c>
      <c r="H326" s="194" t="s">
        <v>5</v>
      </c>
      <c r="I326" s="195"/>
      <c r="J326" s="195"/>
      <c r="M326" s="190"/>
      <c r="N326" s="196"/>
      <c r="O326" s="197"/>
      <c r="P326" s="197"/>
      <c r="Q326" s="197"/>
      <c r="R326" s="197"/>
      <c r="S326" s="197"/>
      <c r="T326" s="197"/>
      <c r="U326" s="197"/>
      <c r="V326" s="197"/>
      <c r="W326" s="197"/>
      <c r="X326" s="198"/>
      <c r="AT326" s="194" t="s">
        <v>143</v>
      </c>
      <c r="AU326" s="194" t="s">
        <v>84</v>
      </c>
      <c r="AV326" s="11" t="s">
        <v>77</v>
      </c>
      <c r="AW326" s="11" t="s">
        <v>7</v>
      </c>
      <c r="AX326" s="11" t="s">
        <v>72</v>
      </c>
      <c r="AY326" s="194" t="s">
        <v>132</v>
      </c>
    </row>
    <row r="327" spans="2:65" s="11" customFormat="1" ht="13.5">
      <c r="B327" s="190"/>
      <c r="D327" s="191" t="s">
        <v>143</v>
      </c>
      <c r="E327" s="192" t="s">
        <v>5</v>
      </c>
      <c r="F327" s="193" t="s">
        <v>204</v>
      </c>
      <c r="H327" s="194" t="s">
        <v>5</v>
      </c>
      <c r="I327" s="195"/>
      <c r="J327" s="195"/>
      <c r="M327" s="190"/>
      <c r="N327" s="196"/>
      <c r="O327" s="197"/>
      <c r="P327" s="197"/>
      <c r="Q327" s="197"/>
      <c r="R327" s="197"/>
      <c r="S327" s="197"/>
      <c r="T327" s="197"/>
      <c r="U327" s="197"/>
      <c r="V327" s="197"/>
      <c r="W327" s="197"/>
      <c r="X327" s="198"/>
      <c r="AT327" s="194" t="s">
        <v>143</v>
      </c>
      <c r="AU327" s="194" t="s">
        <v>84</v>
      </c>
      <c r="AV327" s="11" t="s">
        <v>77</v>
      </c>
      <c r="AW327" s="11" t="s">
        <v>7</v>
      </c>
      <c r="AX327" s="11" t="s">
        <v>72</v>
      </c>
      <c r="AY327" s="194" t="s">
        <v>132</v>
      </c>
    </row>
    <row r="328" spans="2:65" s="12" customFormat="1" ht="13.5">
      <c r="B328" s="199"/>
      <c r="D328" s="191" t="s">
        <v>143</v>
      </c>
      <c r="E328" s="200" t="s">
        <v>5</v>
      </c>
      <c r="F328" s="201" t="s">
        <v>367</v>
      </c>
      <c r="H328" s="202">
        <v>11.484</v>
      </c>
      <c r="I328" s="203"/>
      <c r="J328" s="203"/>
      <c r="M328" s="199"/>
      <c r="N328" s="204"/>
      <c r="O328" s="205"/>
      <c r="P328" s="205"/>
      <c r="Q328" s="205"/>
      <c r="R328" s="205"/>
      <c r="S328" s="205"/>
      <c r="T328" s="205"/>
      <c r="U328" s="205"/>
      <c r="V328" s="205"/>
      <c r="W328" s="205"/>
      <c r="X328" s="206"/>
      <c r="AT328" s="200" t="s">
        <v>143</v>
      </c>
      <c r="AU328" s="200" t="s">
        <v>84</v>
      </c>
      <c r="AV328" s="12" t="s">
        <v>84</v>
      </c>
      <c r="AW328" s="12" t="s">
        <v>7</v>
      </c>
      <c r="AX328" s="12" t="s">
        <v>72</v>
      </c>
      <c r="AY328" s="200" t="s">
        <v>132</v>
      </c>
    </row>
    <row r="329" spans="2:65" s="11" customFormat="1" ht="13.5">
      <c r="B329" s="190"/>
      <c r="D329" s="191" t="s">
        <v>143</v>
      </c>
      <c r="E329" s="192" t="s">
        <v>5</v>
      </c>
      <c r="F329" s="193" t="s">
        <v>206</v>
      </c>
      <c r="H329" s="194" t="s">
        <v>5</v>
      </c>
      <c r="I329" s="195"/>
      <c r="J329" s="195"/>
      <c r="M329" s="190"/>
      <c r="N329" s="196"/>
      <c r="O329" s="197"/>
      <c r="P329" s="197"/>
      <c r="Q329" s="197"/>
      <c r="R329" s="197"/>
      <c r="S329" s="197"/>
      <c r="T329" s="197"/>
      <c r="U329" s="197"/>
      <c r="V329" s="197"/>
      <c r="W329" s="197"/>
      <c r="X329" s="198"/>
      <c r="AT329" s="194" t="s">
        <v>143</v>
      </c>
      <c r="AU329" s="194" t="s">
        <v>84</v>
      </c>
      <c r="AV329" s="11" t="s">
        <v>77</v>
      </c>
      <c r="AW329" s="11" t="s">
        <v>7</v>
      </c>
      <c r="AX329" s="11" t="s">
        <v>72</v>
      </c>
      <c r="AY329" s="194" t="s">
        <v>132</v>
      </c>
    </row>
    <row r="330" spans="2:65" s="12" customFormat="1" ht="13.5">
      <c r="B330" s="199"/>
      <c r="D330" s="191" t="s">
        <v>143</v>
      </c>
      <c r="E330" s="200" t="s">
        <v>5</v>
      </c>
      <c r="F330" s="201" t="s">
        <v>368</v>
      </c>
      <c r="H330" s="202">
        <v>5.2969999999999997</v>
      </c>
      <c r="I330" s="203"/>
      <c r="J330" s="203"/>
      <c r="M330" s="199"/>
      <c r="N330" s="204"/>
      <c r="O330" s="205"/>
      <c r="P330" s="205"/>
      <c r="Q330" s="205"/>
      <c r="R330" s="205"/>
      <c r="S330" s="205"/>
      <c r="T330" s="205"/>
      <c r="U330" s="205"/>
      <c r="V330" s="205"/>
      <c r="W330" s="205"/>
      <c r="X330" s="206"/>
      <c r="AT330" s="200" t="s">
        <v>143</v>
      </c>
      <c r="AU330" s="200" t="s">
        <v>84</v>
      </c>
      <c r="AV330" s="12" t="s">
        <v>84</v>
      </c>
      <c r="AW330" s="12" t="s">
        <v>7</v>
      </c>
      <c r="AX330" s="12" t="s">
        <v>72</v>
      </c>
      <c r="AY330" s="200" t="s">
        <v>132</v>
      </c>
    </row>
    <row r="331" spans="2:65" s="11" customFormat="1" ht="13.5">
      <c r="B331" s="190"/>
      <c r="D331" s="191" t="s">
        <v>143</v>
      </c>
      <c r="E331" s="192" t="s">
        <v>5</v>
      </c>
      <c r="F331" s="193" t="s">
        <v>208</v>
      </c>
      <c r="H331" s="194" t="s">
        <v>5</v>
      </c>
      <c r="I331" s="195"/>
      <c r="J331" s="195"/>
      <c r="M331" s="190"/>
      <c r="N331" s="196"/>
      <c r="O331" s="197"/>
      <c r="P331" s="197"/>
      <c r="Q331" s="197"/>
      <c r="R331" s="197"/>
      <c r="S331" s="197"/>
      <c r="T331" s="197"/>
      <c r="U331" s="197"/>
      <c r="V331" s="197"/>
      <c r="W331" s="197"/>
      <c r="X331" s="198"/>
      <c r="AT331" s="194" t="s">
        <v>143</v>
      </c>
      <c r="AU331" s="194" t="s">
        <v>84</v>
      </c>
      <c r="AV331" s="11" t="s">
        <v>77</v>
      </c>
      <c r="AW331" s="11" t="s">
        <v>7</v>
      </c>
      <c r="AX331" s="11" t="s">
        <v>72</v>
      </c>
      <c r="AY331" s="194" t="s">
        <v>132</v>
      </c>
    </row>
    <row r="332" spans="2:65" s="12" customFormat="1" ht="13.5">
      <c r="B332" s="199"/>
      <c r="D332" s="191" t="s">
        <v>143</v>
      </c>
      <c r="E332" s="200" t="s">
        <v>5</v>
      </c>
      <c r="F332" s="201" t="s">
        <v>369</v>
      </c>
      <c r="H332" s="202">
        <v>3.2669999999999999</v>
      </c>
      <c r="I332" s="203"/>
      <c r="J332" s="203"/>
      <c r="M332" s="199"/>
      <c r="N332" s="204"/>
      <c r="O332" s="205"/>
      <c r="P332" s="205"/>
      <c r="Q332" s="205"/>
      <c r="R332" s="205"/>
      <c r="S332" s="205"/>
      <c r="T332" s="205"/>
      <c r="U332" s="205"/>
      <c r="V332" s="205"/>
      <c r="W332" s="205"/>
      <c r="X332" s="206"/>
      <c r="AT332" s="200" t="s">
        <v>143</v>
      </c>
      <c r="AU332" s="200" t="s">
        <v>84</v>
      </c>
      <c r="AV332" s="12" t="s">
        <v>84</v>
      </c>
      <c r="AW332" s="12" t="s">
        <v>7</v>
      </c>
      <c r="AX332" s="12" t="s">
        <v>72</v>
      </c>
      <c r="AY332" s="200" t="s">
        <v>132</v>
      </c>
    </row>
    <row r="333" spans="2:65" s="11" customFormat="1" ht="13.5">
      <c r="B333" s="190"/>
      <c r="D333" s="191" t="s">
        <v>143</v>
      </c>
      <c r="E333" s="192" t="s">
        <v>5</v>
      </c>
      <c r="F333" s="193" t="s">
        <v>210</v>
      </c>
      <c r="H333" s="194" t="s">
        <v>5</v>
      </c>
      <c r="I333" s="195"/>
      <c r="J333" s="195"/>
      <c r="M333" s="190"/>
      <c r="N333" s="196"/>
      <c r="O333" s="197"/>
      <c r="P333" s="197"/>
      <c r="Q333" s="197"/>
      <c r="R333" s="197"/>
      <c r="S333" s="197"/>
      <c r="T333" s="197"/>
      <c r="U333" s="197"/>
      <c r="V333" s="197"/>
      <c r="W333" s="197"/>
      <c r="X333" s="198"/>
      <c r="AT333" s="194" t="s">
        <v>143</v>
      </c>
      <c r="AU333" s="194" t="s">
        <v>84</v>
      </c>
      <c r="AV333" s="11" t="s">
        <v>77</v>
      </c>
      <c r="AW333" s="11" t="s">
        <v>7</v>
      </c>
      <c r="AX333" s="11" t="s">
        <v>72</v>
      </c>
      <c r="AY333" s="194" t="s">
        <v>132</v>
      </c>
    </row>
    <row r="334" spans="2:65" s="12" customFormat="1" ht="13.5">
      <c r="B334" s="199"/>
      <c r="D334" s="191" t="s">
        <v>143</v>
      </c>
      <c r="E334" s="200" t="s">
        <v>5</v>
      </c>
      <c r="F334" s="201" t="s">
        <v>369</v>
      </c>
      <c r="H334" s="202">
        <v>3.2669999999999999</v>
      </c>
      <c r="I334" s="203"/>
      <c r="J334" s="203"/>
      <c r="M334" s="199"/>
      <c r="N334" s="204"/>
      <c r="O334" s="205"/>
      <c r="P334" s="205"/>
      <c r="Q334" s="205"/>
      <c r="R334" s="205"/>
      <c r="S334" s="205"/>
      <c r="T334" s="205"/>
      <c r="U334" s="205"/>
      <c r="V334" s="205"/>
      <c r="W334" s="205"/>
      <c r="X334" s="206"/>
      <c r="AT334" s="200" t="s">
        <v>143</v>
      </c>
      <c r="AU334" s="200" t="s">
        <v>84</v>
      </c>
      <c r="AV334" s="12" t="s">
        <v>84</v>
      </c>
      <c r="AW334" s="12" t="s">
        <v>7</v>
      </c>
      <c r="AX334" s="12" t="s">
        <v>72</v>
      </c>
      <c r="AY334" s="200" t="s">
        <v>132</v>
      </c>
    </row>
    <row r="335" spans="2:65" s="11" customFormat="1" ht="13.5">
      <c r="B335" s="190"/>
      <c r="D335" s="191" t="s">
        <v>143</v>
      </c>
      <c r="E335" s="192" t="s">
        <v>5</v>
      </c>
      <c r="F335" s="193" t="s">
        <v>214</v>
      </c>
      <c r="H335" s="194" t="s">
        <v>5</v>
      </c>
      <c r="I335" s="195"/>
      <c r="J335" s="195"/>
      <c r="M335" s="190"/>
      <c r="N335" s="196"/>
      <c r="O335" s="197"/>
      <c r="P335" s="197"/>
      <c r="Q335" s="197"/>
      <c r="R335" s="197"/>
      <c r="S335" s="197"/>
      <c r="T335" s="197"/>
      <c r="U335" s="197"/>
      <c r="V335" s="197"/>
      <c r="W335" s="197"/>
      <c r="X335" s="198"/>
      <c r="AT335" s="194" t="s">
        <v>143</v>
      </c>
      <c r="AU335" s="194" t="s">
        <v>84</v>
      </c>
      <c r="AV335" s="11" t="s">
        <v>77</v>
      </c>
      <c r="AW335" s="11" t="s">
        <v>7</v>
      </c>
      <c r="AX335" s="11" t="s">
        <v>72</v>
      </c>
      <c r="AY335" s="194" t="s">
        <v>132</v>
      </c>
    </row>
    <row r="336" spans="2:65" s="12" customFormat="1" ht="13.5">
      <c r="B336" s="199"/>
      <c r="D336" s="191" t="s">
        <v>143</v>
      </c>
      <c r="E336" s="200" t="s">
        <v>5</v>
      </c>
      <c r="F336" s="201" t="s">
        <v>370</v>
      </c>
      <c r="H336" s="202">
        <v>1.3919999999999999</v>
      </c>
      <c r="I336" s="203"/>
      <c r="J336" s="203"/>
      <c r="M336" s="199"/>
      <c r="N336" s="204"/>
      <c r="O336" s="205"/>
      <c r="P336" s="205"/>
      <c r="Q336" s="205"/>
      <c r="R336" s="205"/>
      <c r="S336" s="205"/>
      <c r="T336" s="205"/>
      <c r="U336" s="205"/>
      <c r="V336" s="205"/>
      <c r="W336" s="205"/>
      <c r="X336" s="206"/>
      <c r="AT336" s="200" t="s">
        <v>143</v>
      </c>
      <c r="AU336" s="200" t="s">
        <v>84</v>
      </c>
      <c r="AV336" s="12" t="s">
        <v>84</v>
      </c>
      <c r="AW336" s="12" t="s">
        <v>7</v>
      </c>
      <c r="AX336" s="12" t="s">
        <v>72</v>
      </c>
      <c r="AY336" s="200" t="s">
        <v>132</v>
      </c>
    </row>
    <row r="337" spans="2:65" s="14" customFormat="1" ht="13.5">
      <c r="B337" s="233"/>
      <c r="D337" s="191" t="s">
        <v>143</v>
      </c>
      <c r="E337" s="234" t="s">
        <v>5</v>
      </c>
      <c r="F337" s="235" t="s">
        <v>356</v>
      </c>
      <c r="H337" s="236">
        <v>24.707000000000001</v>
      </c>
      <c r="I337" s="237"/>
      <c r="J337" s="237"/>
      <c r="M337" s="233"/>
      <c r="N337" s="238"/>
      <c r="O337" s="239"/>
      <c r="P337" s="239"/>
      <c r="Q337" s="239"/>
      <c r="R337" s="239"/>
      <c r="S337" s="239"/>
      <c r="T337" s="239"/>
      <c r="U337" s="239"/>
      <c r="V337" s="239"/>
      <c r="W337" s="239"/>
      <c r="X337" s="240"/>
      <c r="AT337" s="234" t="s">
        <v>143</v>
      </c>
      <c r="AU337" s="234" t="s">
        <v>84</v>
      </c>
      <c r="AV337" s="14" t="s">
        <v>295</v>
      </c>
      <c r="AW337" s="14" t="s">
        <v>7</v>
      </c>
      <c r="AX337" s="14" t="s">
        <v>72</v>
      </c>
      <c r="AY337" s="234" t="s">
        <v>132</v>
      </c>
    </row>
    <row r="338" spans="2:65" s="13" customFormat="1" ht="13.5">
      <c r="B338" s="207"/>
      <c r="D338" s="208" t="s">
        <v>143</v>
      </c>
      <c r="E338" s="209" t="s">
        <v>5</v>
      </c>
      <c r="F338" s="210" t="s">
        <v>146</v>
      </c>
      <c r="H338" s="211">
        <v>24.707000000000001</v>
      </c>
      <c r="I338" s="212"/>
      <c r="J338" s="212"/>
      <c r="M338" s="207"/>
      <c r="N338" s="213"/>
      <c r="O338" s="214"/>
      <c r="P338" s="214"/>
      <c r="Q338" s="214"/>
      <c r="R338" s="214"/>
      <c r="S338" s="214"/>
      <c r="T338" s="214"/>
      <c r="U338" s="214"/>
      <c r="V338" s="214"/>
      <c r="W338" s="214"/>
      <c r="X338" s="215"/>
      <c r="AT338" s="216" t="s">
        <v>143</v>
      </c>
      <c r="AU338" s="216" t="s">
        <v>84</v>
      </c>
      <c r="AV338" s="13" t="s">
        <v>141</v>
      </c>
      <c r="AW338" s="13" t="s">
        <v>7</v>
      </c>
      <c r="AX338" s="13" t="s">
        <v>77</v>
      </c>
      <c r="AY338" s="216" t="s">
        <v>132</v>
      </c>
    </row>
    <row r="339" spans="2:65" s="1" customFormat="1" ht="22.5" customHeight="1">
      <c r="B339" s="177"/>
      <c r="C339" s="220" t="s">
        <v>371</v>
      </c>
      <c r="D339" s="220" t="s">
        <v>217</v>
      </c>
      <c r="E339" s="221" t="s">
        <v>372</v>
      </c>
      <c r="F339" s="222" t="s">
        <v>373</v>
      </c>
      <c r="G339" s="223" t="s">
        <v>139</v>
      </c>
      <c r="H339" s="224">
        <v>28.437999999999999</v>
      </c>
      <c r="I339" s="225"/>
      <c r="J339" s="226"/>
      <c r="K339" s="227">
        <f>ROUND(P339*H339,2)</f>
        <v>0</v>
      </c>
      <c r="L339" s="222" t="s">
        <v>5</v>
      </c>
      <c r="M339" s="228"/>
      <c r="N339" s="229" t="s">
        <v>5</v>
      </c>
      <c r="O339" s="186" t="s">
        <v>41</v>
      </c>
      <c r="P339" s="116">
        <f>I339+J339</f>
        <v>0</v>
      </c>
      <c r="Q339" s="116">
        <f>ROUND(I339*H339,2)</f>
        <v>0</v>
      </c>
      <c r="R339" s="116">
        <f>ROUND(J339*H339,2)</f>
        <v>0</v>
      </c>
      <c r="S339" s="42"/>
      <c r="T339" s="187">
        <f>S339*H339</f>
        <v>0</v>
      </c>
      <c r="U339" s="187">
        <v>3.5000000000000001E-3</v>
      </c>
      <c r="V339" s="187">
        <f>U339*H339</f>
        <v>9.9532999999999996E-2</v>
      </c>
      <c r="W339" s="187">
        <v>0</v>
      </c>
      <c r="X339" s="188">
        <f>W339*H339</f>
        <v>0</v>
      </c>
      <c r="AR339" s="24" t="s">
        <v>221</v>
      </c>
      <c r="AT339" s="24" t="s">
        <v>217</v>
      </c>
      <c r="AU339" s="24" t="s">
        <v>84</v>
      </c>
      <c r="AY339" s="24" t="s">
        <v>132</v>
      </c>
      <c r="BE339" s="189">
        <f>IF(O339="základní",K339,0)</f>
        <v>0</v>
      </c>
      <c r="BF339" s="189">
        <f>IF(O339="snížená",K339,0)</f>
        <v>0</v>
      </c>
      <c r="BG339" s="189">
        <f>IF(O339="zákl. přenesená",K339,0)</f>
        <v>0</v>
      </c>
      <c r="BH339" s="189">
        <f>IF(O339="sníž. přenesená",K339,0)</f>
        <v>0</v>
      </c>
      <c r="BI339" s="189">
        <f>IF(O339="nulová",K339,0)</f>
        <v>0</v>
      </c>
      <c r="BJ339" s="24" t="s">
        <v>77</v>
      </c>
      <c r="BK339" s="189">
        <f>ROUND(P339*H339,2)</f>
        <v>0</v>
      </c>
      <c r="BL339" s="24" t="s">
        <v>200</v>
      </c>
      <c r="BM339" s="24" t="s">
        <v>374</v>
      </c>
    </row>
    <row r="340" spans="2:65" s="11" customFormat="1" ht="13.5">
      <c r="B340" s="190"/>
      <c r="D340" s="191" t="s">
        <v>143</v>
      </c>
      <c r="E340" s="192" t="s">
        <v>5</v>
      </c>
      <c r="F340" s="193" t="s">
        <v>375</v>
      </c>
      <c r="H340" s="194" t="s">
        <v>5</v>
      </c>
      <c r="I340" s="195"/>
      <c r="J340" s="195"/>
      <c r="M340" s="190"/>
      <c r="N340" s="196"/>
      <c r="O340" s="197"/>
      <c r="P340" s="197"/>
      <c r="Q340" s="197"/>
      <c r="R340" s="197"/>
      <c r="S340" s="197"/>
      <c r="T340" s="197"/>
      <c r="U340" s="197"/>
      <c r="V340" s="197"/>
      <c r="W340" s="197"/>
      <c r="X340" s="198"/>
      <c r="AT340" s="194" t="s">
        <v>143</v>
      </c>
      <c r="AU340" s="194" t="s">
        <v>84</v>
      </c>
      <c r="AV340" s="11" t="s">
        <v>77</v>
      </c>
      <c r="AW340" s="11" t="s">
        <v>7</v>
      </c>
      <c r="AX340" s="11" t="s">
        <v>72</v>
      </c>
      <c r="AY340" s="194" t="s">
        <v>132</v>
      </c>
    </row>
    <row r="341" spans="2:65" s="11" customFormat="1" ht="13.5">
      <c r="B341" s="190"/>
      <c r="D341" s="191" t="s">
        <v>143</v>
      </c>
      <c r="E341" s="192" t="s">
        <v>5</v>
      </c>
      <c r="F341" s="193" t="s">
        <v>357</v>
      </c>
      <c r="H341" s="194" t="s">
        <v>5</v>
      </c>
      <c r="I341" s="195"/>
      <c r="J341" s="195"/>
      <c r="M341" s="190"/>
      <c r="N341" s="196"/>
      <c r="O341" s="197"/>
      <c r="P341" s="197"/>
      <c r="Q341" s="197"/>
      <c r="R341" s="197"/>
      <c r="S341" s="197"/>
      <c r="T341" s="197"/>
      <c r="U341" s="197"/>
      <c r="V341" s="197"/>
      <c r="W341" s="197"/>
      <c r="X341" s="198"/>
      <c r="AT341" s="194" t="s">
        <v>143</v>
      </c>
      <c r="AU341" s="194" t="s">
        <v>84</v>
      </c>
      <c r="AV341" s="11" t="s">
        <v>77</v>
      </c>
      <c r="AW341" s="11" t="s">
        <v>7</v>
      </c>
      <c r="AX341" s="11" t="s">
        <v>72</v>
      </c>
      <c r="AY341" s="194" t="s">
        <v>132</v>
      </c>
    </row>
    <row r="342" spans="2:65" s="11" customFormat="1" ht="13.5">
      <c r="B342" s="190"/>
      <c r="D342" s="191" t="s">
        <v>143</v>
      </c>
      <c r="E342" s="192" t="s">
        <v>5</v>
      </c>
      <c r="F342" s="193" t="s">
        <v>204</v>
      </c>
      <c r="H342" s="194" t="s">
        <v>5</v>
      </c>
      <c r="I342" s="195"/>
      <c r="J342" s="195"/>
      <c r="M342" s="190"/>
      <c r="N342" s="196"/>
      <c r="O342" s="197"/>
      <c r="P342" s="197"/>
      <c r="Q342" s="197"/>
      <c r="R342" s="197"/>
      <c r="S342" s="197"/>
      <c r="T342" s="197"/>
      <c r="U342" s="197"/>
      <c r="V342" s="197"/>
      <c r="W342" s="197"/>
      <c r="X342" s="198"/>
      <c r="AT342" s="194" t="s">
        <v>143</v>
      </c>
      <c r="AU342" s="194" t="s">
        <v>84</v>
      </c>
      <c r="AV342" s="11" t="s">
        <v>77</v>
      </c>
      <c r="AW342" s="11" t="s">
        <v>7</v>
      </c>
      <c r="AX342" s="11" t="s">
        <v>72</v>
      </c>
      <c r="AY342" s="194" t="s">
        <v>132</v>
      </c>
    </row>
    <row r="343" spans="2:65" s="12" customFormat="1" ht="13.5">
      <c r="B343" s="199"/>
      <c r="D343" s="191" t="s">
        <v>143</v>
      </c>
      <c r="E343" s="200" t="s">
        <v>5</v>
      </c>
      <c r="F343" s="201" t="s">
        <v>376</v>
      </c>
      <c r="H343" s="202">
        <v>9.9990000000000006</v>
      </c>
      <c r="I343" s="203"/>
      <c r="J343" s="203"/>
      <c r="M343" s="199"/>
      <c r="N343" s="204"/>
      <c r="O343" s="205"/>
      <c r="P343" s="205"/>
      <c r="Q343" s="205"/>
      <c r="R343" s="205"/>
      <c r="S343" s="205"/>
      <c r="T343" s="205"/>
      <c r="U343" s="205"/>
      <c r="V343" s="205"/>
      <c r="W343" s="205"/>
      <c r="X343" s="206"/>
      <c r="AT343" s="200" t="s">
        <v>143</v>
      </c>
      <c r="AU343" s="200" t="s">
        <v>84</v>
      </c>
      <c r="AV343" s="12" t="s">
        <v>84</v>
      </c>
      <c r="AW343" s="12" t="s">
        <v>7</v>
      </c>
      <c r="AX343" s="12" t="s">
        <v>72</v>
      </c>
      <c r="AY343" s="200" t="s">
        <v>132</v>
      </c>
    </row>
    <row r="344" spans="2:65" s="11" customFormat="1" ht="13.5">
      <c r="B344" s="190"/>
      <c r="D344" s="191" t="s">
        <v>143</v>
      </c>
      <c r="E344" s="192" t="s">
        <v>5</v>
      </c>
      <c r="F344" s="193" t="s">
        <v>206</v>
      </c>
      <c r="H344" s="194" t="s">
        <v>5</v>
      </c>
      <c r="I344" s="195"/>
      <c r="J344" s="195"/>
      <c r="M344" s="190"/>
      <c r="N344" s="196"/>
      <c r="O344" s="197"/>
      <c r="P344" s="197"/>
      <c r="Q344" s="197"/>
      <c r="R344" s="197"/>
      <c r="S344" s="197"/>
      <c r="T344" s="197"/>
      <c r="U344" s="197"/>
      <c r="V344" s="197"/>
      <c r="W344" s="197"/>
      <c r="X344" s="198"/>
      <c r="AT344" s="194" t="s">
        <v>143</v>
      </c>
      <c r="AU344" s="194" t="s">
        <v>84</v>
      </c>
      <c r="AV344" s="11" t="s">
        <v>77</v>
      </c>
      <c r="AW344" s="11" t="s">
        <v>7</v>
      </c>
      <c r="AX344" s="11" t="s">
        <v>72</v>
      </c>
      <c r="AY344" s="194" t="s">
        <v>132</v>
      </c>
    </row>
    <row r="345" spans="2:65" s="12" customFormat="1" ht="13.5">
      <c r="B345" s="199"/>
      <c r="D345" s="191" t="s">
        <v>143</v>
      </c>
      <c r="E345" s="200" t="s">
        <v>5</v>
      </c>
      <c r="F345" s="201" t="s">
        <v>377</v>
      </c>
      <c r="H345" s="202">
        <v>7.0620000000000003</v>
      </c>
      <c r="I345" s="203"/>
      <c r="J345" s="203"/>
      <c r="M345" s="199"/>
      <c r="N345" s="204"/>
      <c r="O345" s="205"/>
      <c r="P345" s="205"/>
      <c r="Q345" s="205"/>
      <c r="R345" s="205"/>
      <c r="S345" s="205"/>
      <c r="T345" s="205"/>
      <c r="U345" s="205"/>
      <c r="V345" s="205"/>
      <c r="W345" s="205"/>
      <c r="X345" s="206"/>
      <c r="AT345" s="200" t="s">
        <v>143</v>
      </c>
      <c r="AU345" s="200" t="s">
        <v>84</v>
      </c>
      <c r="AV345" s="12" t="s">
        <v>84</v>
      </c>
      <c r="AW345" s="12" t="s">
        <v>7</v>
      </c>
      <c r="AX345" s="12" t="s">
        <v>72</v>
      </c>
      <c r="AY345" s="200" t="s">
        <v>132</v>
      </c>
    </row>
    <row r="346" spans="2:65" s="11" customFormat="1" ht="13.5">
      <c r="B346" s="190"/>
      <c r="D346" s="191" t="s">
        <v>143</v>
      </c>
      <c r="E346" s="192" t="s">
        <v>5</v>
      </c>
      <c r="F346" s="193" t="s">
        <v>208</v>
      </c>
      <c r="H346" s="194" t="s">
        <v>5</v>
      </c>
      <c r="I346" s="195"/>
      <c r="J346" s="195"/>
      <c r="M346" s="190"/>
      <c r="N346" s="196"/>
      <c r="O346" s="197"/>
      <c r="P346" s="197"/>
      <c r="Q346" s="197"/>
      <c r="R346" s="197"/>
      <c r="S346" s="197"/>
      <c r="T346" s="197"/>
      <c r="U346" s="197"/>
      <c r="V346" s="197"/>
      <c r="W346" s="197"/>
      <c r="X346" s="198"/>
      <c r="AT346" s="194" t="s">
        <v>143</v>
      </c>
      <c r="AU346" s="194" t="s">
        <v>84</v>
      </c>
      <c r="AV346" s="11" t="s">
        <v>77</v>
      </c>
      <c r="AW346" s="11" t="s">
        <v>7</v>
      </c>
      <c r="AX346" s="11" t="s">
        <v>72</v>
      </c>
      <c r="AY346" s="194" t="s">
        <v>132</v>
      </c>
    </row>
    <row r="347" spans="2:65" s="12" customFormat="1" ht="13.5">
      <c r="B347" s="199"/>
      <c r="D347" s="191" t="s">
        <v>143</v>
      </c>
      <c r="E347" s="200" t="s">
        <v>5</v>
      </c>
      <c r="F347" s="201" t="s">
        <v>369</v>
      </c>
      <c r="H347" s="202">
        <v>3.2669999999999999</v>
      </c>
      <c r="I347" s="203"/>
      <c r="J347" s="203"/>
      <c r="M347" s="199"/>
      <c r="N347" s="204"/>
      <c r="O347" s="205"/>
      <c r="P347" s="205"/>
      <c r="Q347" s="205"/>
      <c r="R347" s="205"/>
      <c r="S347" s="205"/>
      <c r="T347" s="205"/>
      <c r="U347" s="205"/>
      <c r="V347" s="205"/>
      <c r="W347" s="205"/>
      <c r="X347" s="206"/>
      <c r="AT347" s="200" t="s">
        <v>143</v>
      </c>
      <c r="AU347" s="200" t="s">
        <v>84</v>
      </c>
      <c r="AV347" s="12" t="s">
        <v>84</v>
      </c>
      <c r="AW347" s="12" t="s">
        <v>7</v>
      </c>
      <c r="AX347" s="12" t="s">
        <v>72</v>
      </c>
      <c r="AY347" s="200" t="s">
        <v>132</v>
      </c>
    </row>
    <row r="348" spans="2:65" s="11" customFormat="1" ht="13.5">
      <c r="B348" s="190"/>
      <c r="D348" s="191" t="s">
        <v>143</v>
      </c>
      <c r="E348" s="192" t="s">
        <v>5</v>
      </c>
      <c r="F348" s="193" t="s">
        <v>210</v>
      </c>
      <c r="H348" s="194" t="s">
        <v>5</v>
      </c>
      <c r="I348" s="195"/>
      <c r="J348" s="195"/>
      <c r="M348" s="190"/>
      <c r="N348" s="196"/>
      <c r="O348" s="197"/>
      <c r="P348" s="197"/>
      <c r="Q348" s="197"/>
      <c r="R348" s="197"/>
      <c r="S348" s="197"/>
      <c r="T348" s="197"/>
      <c r="U348" s="197"/>
      <c r="V348" s="197"/>
      <c r="W348" s="197"/>
      <c r="X348" s="198"/>
      <c r="AT348" s="194" t="s">
        <v>143</v>
      </c>
      <c r="AU348" s="194" t="s">
        <v>84</v>
      </c>
      <c r="AV348" s="11" t="s">
        <v>77</v>
      </c>
      <c r="AW348" s="11" t="s">
        <v>7</v>
      </c>
      <c r="AX348" s="11" t="s">
        <v>72</v>
      </c>
      <c r="AY348" s="194" t="s">
        <v>132</v>
      </c>
    </row>
    <row r="349" spans="2:65" s="12" customFormat="1" ht="13.5">
      <c r="B349" s="199"/>
      <c r="D349" s="191" t="s">
        <v>143</v>
      </c>
      <c r="E349" s="200" t="s">
        <v>5</v>
      </c>
      <c r="F349" s="201" t="s">
        <v>378</v>
      </c>
      <c r="H349" s="202">
        <v>2.2280000000000002</v>
      </c>
      <c r="I349" s="203"/>
      <c r="J349" s="203"/>
      <c r="M349" s="199"/>
      <c r="N349" s="204"/>
      <c r="O349" s="205"/>
      <c r="P349" s="205"/>
      <c r="Q349" s="205"/>
      <c r="R349" s="205"/>
      <c r="S349" s="205"/>
      <c r="T349" s="205"/>
      <c r="U349" s="205"/>
      <c r="V349" s="205"/>
      <c r="W349" s="205"/>
      <c r="X349" s="206"/>
      <c r="AT349" s="200" t="s">
        <v>143</v>
      </c>
      <c r="AU349" s="200" t="s">
        <v>84</v>
      </c>
      <c r="AV349" s="12" t="s">
        <v>84</v>
      </c>
      <c r="AW349" s="12" t="s">
        <v>7</v>
      </c>
      <c r="AX349" s="12" t="s">
        <v>72</v>
      </c>
      <c r="AY349" s="200" t="s">
        <v>132</v>
      </c>
    </row>
    <row r="350" spans="2:65" s="11" customFormat="1" ht="13.5">
      <c r="B350" s="190"/>
      <c r="D350" s="191" t="s">
        <v>143</v>
      </c>
      <c r="E350" s="192" t="s">
        <v>5</v>
      </c>
      <c r="F350" s="193" t="s">
        <v>214</v>
      </c>
      <c r="H350" s="194" t="s">
        <v>5</v>
      </c>
      <c r="I350" s="195"/>
      <c r="J350" s="195"/>
      <c r="M350" s="190"/>
      <c r="N350" s="196"/>
      <c r="O350" s="197"/>
      <c r="P350" s="197"/>
      <c r="Q350" s="197"/>
      <c r="R350" s="197"/>
      <c r="S350" s="197"/>
      <c r="T350" s="197"/>
      <c r="U350" s="197"/>
      <c r="V350" s="197"/>
      <c r="W350" s="197"/>
      <c r="X350" s="198"/>
      <c r="AT350" s="194" t="s">
        <v>143</v>
      </c>
      <c r="AU350" s="194" t="s">
        <v>84</v>
      </c>
      <c r="AV350" s="11" t="s">
        <v>77</v>
      </c>
      <c r="AW350" s="11" t="s">
        <v>7</v>
      </c>
      <c r="AX350" s="11" t="s">
        <v>72</v>
      </c>
      <c r="AY350" s="194" t="s">
        <v>132</v>
      </c>
    </row>
    <row r="351" spans="2:65" s="12" customFormat="1" ht="13.5">
      <c r="B351" s="199"/>
      <c r="D351" s="191" t="s">
        <v>143</v>
      </c>
      <c r="E351" s="200" t="s">
        <v>5</v>
      </c>
      <c r="F351" s="201" t="s">
        <v>379</v>
      </c>
      <c r="H351" s="202">
        <v>5.3239999999999998</v>
      </c>
      <c r="I351" s="203"/>
      <c r="J351" s="203"/>
      <c r="M351" s="199"/>
      <c r="N351" s="204"/>
      <c r="O351" s="205"/>
      <c r="P351" s="205"/>
      <c r="Q351" s="205"/>
      <c r="R351" s="205"/>
      <c r="S351" s="205"/>
      <c r="T351" s="205"/>
      <c r="U351" s="205"/>
      <c r="V351" s="205"/>
      <c r="W351" s="205"/>
      <c r="X351" s="206"/>
      <c r="AT351" s="200" t="s">
        <v>143</v>
      </c>
      <c r="AU351" s="200" t="s">
        <v>84</v>
      </c>
      <c r="AV351" s="12" t="s">
        <v>84</v>
      </c>
      <c r="AW351" s="12" t="s">
        <v>7</v>
      </c>
      <c r="AX351" s="12" t="s">
        <v>72</v>
      </c>
      <c r="AY351" s="200" t="s">
        <v>132</v>
      </c>
    </row>
    <row r="352" spans="2:65" s="14" customFormat="1" ht="13.5">
      <c r="B352" s="233"/>
      <c r="D352" s="191" t="s">
        <v>143</v>
      </c>
      <c r="E352" s="234" t="s">
        <v>5</v>
      </c>
      <c r="F352" s="235" t="s">
        <v>362</v>
      </c>
      <c r="H352" s="236">
        <v>27.88</v>
      </c>
      <c r="I352" s="237"/>
      <c r="J352" s="237"/>
      <c r="M352" s="233"/>
      <c r="N352" s="238"/>
      <c r="O352" s="239"/>
      <c r="P352" s="239"/>
      <c r="Q352" s="239"/>
      <c r="R352" s="239"/>
      <c r="S352" s="239"/>
      <c r="T352" s="239"/>
      <c r="U352" s="239"/>
      <c r="V352" s="239"/>
      <c r="W352" s="239"/>
      <c r="X352" s="240"/>
      <c r="AT352" s="234" t="s">
        <v>143</v>
      </c>
      <c r="AU352" s="234" t="s">
        <v>84</v>
      </c>
      <c r="AV352" s="14" t="s">
        <v>295</v>
      </c>
      <c r="AW352" s="14" t="s">
        <v>7</v>
      </c>
      <c r="AX352" s="14" t="s">
        <v>72</v>
      </c>
      <c r="AY352" s="234" t="s">
        <v>132</v>
      </c>
    </row>
    <row r="353" spans="2:65" s="13" customFormat="1" ht="13.5">
      <c r="B353" s="207"/>
      <c r="D353" s="191" t="s">
        <v>143</v>
      </c>
      <c r="E353" s="217" t="s">
        <v>5</v>
      </c>
      <c r="F353" s="218" t="s">
        <v>146</v>
      </c>
      <c r="H353" s="219">
        <v>27.88</v>
      </c>
      <c r="I353" s="212"/>
      <c r="J353" s="212"/>
      <c r="M353" s="207"/>
      <c r="N353" s="213"/>
      <c r="O353" s="214"/>
      <c r="P353" s="214"/>
      <c r="Q353" s="214"/>
      <c r="R353" s="214"/>
      <c r="S353" s="214"/>
      <c r="T353" s="214"/>
      <c r="U353" s="214"/>
      <c r="V353" s="214"/>
      <c r="W353" s="214"/>
      <c r="X353" s="215"/>
      <c r="AT353" s="216" t="s">
        <v>143</v>
      </c>
      <c r="AU353" s="216" t="s">
        <v>84</v>
      </c>
      <c r="AV353" s="13" t="s">
        <v>141</v>
      </c>
      <c r="AW353" s="13" t="s">
        <v>7</v>
      </c>
      <c r="AX353" s="13" t="s">
        <v>77</v>
      </c>
      <c r="AY353" s="216" t="s">
        <v>132</v>
      </c>
    </row>
    <row r="354" spans="2:65" s="12" customFormat="1" ht="13.5">
      <c r="B354" s="199"/>
      <c r="D354" s="208" t="s">
        <v>143</v>
      </c>
      <c r="F354" s="231" t="s">
        <v>380</v>
      </c>
      <c r="H354" s="232">
        <v>28.437999999999999</v>
      </c>
      <c r="I354" s="203"/>
      <c r="J354" s="203"/>
      <c r="M354" s="199"/>
      <c r="N354" s="204"/>
      <c r="O354" s="205"/>
      <c r="P354" s="205"/>
      <c r="Q354" s="205"/>
      <c r="R354" s="205"/>
      <c r="S354" s="205"/>
      <c r="T354" s="205"/>
      <c r="U354" s="205"/>
      <c r="V354" s="205"/>
      <c r="W354" s="205"/>
      <c r="X354" s="206"/>
      <c r="AT354" s="200" t="s">
        <v>143</v>
      </c>
      <c r="AU354" s="200" t="s">
        <v>84</v>
      </c>
      <c r="AV354" s="12" t="s">
        <v>84</v>
      </c>
      <c r="AW354" s="12" t="s">
        <v>6</v>
      </c>
      <c r="AX354" s="12" t="s">
        <v>77</v>
      </c>
      <c r="AY354" s="200" t="s">
        <v>132</v>
      </c>
    </row>
    <row r="355" spans="2:65" s="1" customFormat="1" ht="22.5" customHeight="1">
      <c r="B355" s="177"/>
      <c r="C355" s="178" t="s">
        <v>381</v>
      </c>
      <c r="D355" s="178" t="s">
        <v>136</v>
      </c>
      <c r="E355" s="179" t="s">
        <v>382</v>
      </c>
      <c r="F355" s="180" t="s">
        <v>383</v>
      </c>
      <c r="G355" s="181" t="s">
        <v>139</v>
      </c>
      <c r="H355" s="182">
        <v>221.375</v>
      </c>
      <c r="I355" s="183"/>
      <c r="J355" s="183"/>
      <c r="K355" s="184">
        <f>ROUND(P355*H355,2)</f>
        <v>0</v>
      </c>
      <c r="L355" s="180" t="s">
        <v>140</v>
      </c>
      <c r="M355" s="41"/>
      <c r="N355" s="185" t="s">
        <v>5</v>
      </c>
      <c r="O355" s="186" t="s">
        <v>41</v>
      </c>
      <c r="P355" s="116">
        <f>I355+J355</f>
        <v>0</v>
      </c>
      <c r="Q355" s="116">
        <f>ROUND(I355*H355,2)</f>
        <v>0</v>
      </c>
      <c r="R355" s="116">
        <f>ROUND(J355*H355,2)</f>
        <v>0</v>
      </c>
      <c r="S355" s="42"/>
      <c r="T355" s="187">
        <f>S355*H355</f>
        <v>0</v>
      </c>
      <c r="U355" s="187">
        <v>0</v>
      </c>
      <c r="V355" s="187">
        <f>U355*H355</f>
        <v>0</v>
      </c>
      <c r="W355" s="187">
        <v>1.8E-3</v>
      </c>
      <c r="X355" s="188">
        <f>W355*H355</f>
        <v>0.39847499999999997</v>
      </c>
      <c r="AR355" s="24" t="s">
        <v>200</v>
      </c>
      <c r="AT355" s="24" t="s">
        <v>136</v>
      </c>
      <c r="AU355" s="24" t="s">
        <v>84</v>
      </c>
      <c r="AY355" s="24" t="s">
        <v>132</v>
      </c>
      <c r="BE355" s="189">
        <f>IF(O355="základní",K355,0)</f>
        <v>0</v>
      </c>
      <c r="BF355" s="189">
        <f>IF(O355="snížená",K355,0)</f>
        <v>0</v>
      </c>
      <c r="BG355" s="189">
        <f>IF(O355="zákl. přenesená",K355,0)</f>
        <v>0</v>
      </c>
      <c r="BH355" s="189">
        <f>IF(O355="sníž. přenesená",K355,0)</f>
        <v>0</v>
      </c>
      <c r="BI355" s="189">
        <f>IF(O355="nulová",K355,0)</f>
        <v>0</v>
      </c>
      <c r="BJ355" s="24" t="s">
        <v>77</v>
      </c>
      <c r="BK355" s="189">
        <f>ROUND(P355*H355,2)</f>
        <v>0</v>
      </c>
      <c r="BL355" s="24" t="s">
        <v>200</v>
      </c>
      <c r="BM355" s="24" t="s">
        <v>384</v>
      </c>
    </row>
    <row r="356" spans="2:65" s="11" customFormat="1" ht="27">
      <c r="B356" s="190"/>
      <c r="D356" s="191" t="s">
        <v>143</v>
      </c>
      <c r="E356" s="192" t="s">
        <v>5</v>
      </c>
      <c r="F356" s="193" t="s">
        <v>385</v>
      </c>
      <c r="H356" s="194" t="s">
        <v>5</v>
      </c>
      <c r="I356" s="195"/>
      <c r="J356" s="195"/>
      <c r="M356" s="190"/>
      <c r="N356" s="196"/>
      <c r="O356" s="197"/>
      <c r="P356" s="197"/>
      <c r="Q356" s="197"/>
      <c r="R356" s="197"/>
      <c r="S356" s="197"/>
      <c r="T356" s="197"/>
      <c r="U356" s="197"/>
      <c r="V356" s="197"/>
      <c r="W356" s="197"/>
      <c r="X356" s="198"/>
      <c r="AT356" s="194" t="s">
        <v>143</v>
      </c>
      <c r="AU356" s="194" t="s">
        <v>84</v>
      </c>
      <c r="AV356" s="11" t="s">
        <v>77</v>
      </c>
      <c r="AW356" s="11" t="s">
        <v>7</v>
      </c>
      <c r="AX356" s="11" t="s">
        <v>72</v>
      </c>
      <c r="AY356" s="194" t="s">
        <v>132</v>
      </c>
    </row>
    <row r="357" spans="2:65" s="12" customFormat="1" ht="13.5">
      <c r="B357" s="199"/>
      <c r="D357" s="191" t="s">
        <v>143</v>
      </c>
      <c r="E357" s="200" t="s">
        <v>5</v>
      </c>
      <c r="F357" s="201" t="s">
        <v>145</v>
      </c>
      <c r="H357" s="202">
        <v>221.375</v>
      </c>
      <c r="I357" s="203"/>
      <c r="J357" s="203"/>
      <c r="M357" s="199"/>
      <c r="N357" s="204"/>
      <c r="O357" s="205"/>
      <c r="P357" s="205"/>
      <c r="Q357" s="205"/>
      <c r="R357" s="205"/>
      <c r="S357" s="205"/>
      <c r="T357" s="205"/>
      <c r="U357" s="205"/>
      <c r="V357" s="205"/>
      <c r="W357" s="205"/>
      <c r="X357" s="206"/>
      <c r="AT357" s="200" t="s">
        <v>143</v>
      </c>
      <c r="AU357" s="200" t="s">
        <v>84</v>
      </c>
      <c r="AV357" s="12" t="s">
        <v>84</v>
      </c>
      <c r="AW357" s="12" t="s">
        <v>7</v>
      </c>
      <c r="AX357" s="12" t="s">
        <v>72</v>
      </c>
      <c r="AY357" s="200" t="s">
        <v>132</v>
      </c>
    </row>
    <row r="358" spans="2:65" s="13" customFormat="1" ht="13.5">
      <c r="B358" s="207"/>
      <c r="D358" s="208" t="s">
        <v>143</v>
      </c>
      <c r="E358" s="209" t="s">
        <v>5</v>
      </c>
      <c r="F358" s="210" t="s">
        <v>146</v>
      </c>
      <c r="H358" s="211">
        <v>221.375</v>
      </c>
      <c r="I358" s="212"/>
      <c r="J358" s="212"/>
      <c r="M358" s="207"/>
      <c r="N358" s="213"/>
      <c r="O358" s="214"/>
      <c r="P358" s="214"/>
      <c r="Q358" s="214"/>
      <c r="R358" s="214"/>
      <c r="S358" s="214"/>
      <c r="T358" s="214"/>
      <c r="U358" s="214"/>
      <c r="V358" s="214"/>
      <c r="W358" s="214"/>
      <c r="X358" s="215"/>
      <c r="AT358" s="216" t="s">
        <v>143</v>
      </c>
      <c r="AU358" s="216" t="s">
        <v>84</v>
      </c>
      <c r="AV358" s="13" t="s">
        <v>141</v>
      </c>
      <c r="AW358" s="13" t="s">
        <v>7</v>
      </c>
      <c r="AX358" s="13" t="s">
        <v>77</v>
      </c>
      <c r="AY358" s="216" t="s">
        <v>132</v>
      </c>
    </row>
    <row r="359" spans="2:65" s="1" customFormat="1" ht="31.5" customHeight="1">
      <c r="B359" s="177"/>
      <c r="C359" s="178" t="s">
        <v>386</v>
      </c>
      <c r="D359" s="178" t="s">
        <v>136</v>
      </c>
      <c r="E359" s="179" t="s">
        <v>387</v>
      </c>
      <c r="F359" s="180" t="s">
        <v>388</v>
      </c>
      <c r="G359" s="181" t="s">
        <v>139</v>
      </c>
      <c r="H359" s="182">
        <v>550.79899999999998</v>
      </c>
      <c r="I359" s="183"/>
      <c r="J359" s="183"/>
      <c r="K359" s="184">
        <f>ROUND(P359*H359,2)</f>
        <v>0</v>
      </c>
      <c r="L359" s="180" t="s">
        <v>140</v>
      </c>
      <c r="M359" s="41"/>
      <c r="N359" s="185" t="s">
        <v>5</v>
      </c>
      <c r="O359" s="186" t="s">
        <v>41</v>
      </c>
      <c r="P359" s="116">
        <f>I359+J359</f>
        <v>0</v>
      </c>
      <c r="Q359" s="116">
        <f>ROUND(I359*H359,2)</f>
        <v>0</v>
      </c>
      <c r="R359" s="116">
        <f>ROUND(J359*H359,2)</f>
        <v>0</v>
      </c>
      <c r="S359" s="42"/>
      <c r="T359" s="187">
        <f>S359*H359</f>
        <v>0</v>
      </c>
      <c r="U359" s="187">
        <v>5.8E-4</v>
      </c>
      <c r="V359" s="187">
        <f>U359*H359</f>
        <v>0.31946342</v>
      </c>
      <c r="W359" s="187">
        <v>0</v>
      </c>
      <c r="X359" s="188">
        <f>W359*H359</f>
        <v>0</v>
      </c>
      <c r="AR359" s="24" t="s">
        <v>200</v>
      </c>
      <c r="AT359" s="24" t="s">
        <v>136</v>
      </c>
      <c r="AU359" s="24" t="s">
        <v>84</v>
      </c>
      <c r="AY359" s="24" t="s">
        <v>132</v>
      </c>
      <c r="BE359" s="189">
        <f>IF(O359="základní",K359,0)</f>
        <v>0</v>
      </c>
      <c r="BF359" s="189">
        <f>IF(O359="snížená",K359,0)</f>
        <v>0</v>
      </c>
      <c r="BG359" s="189">
        <f>IF(O359="zákl. přenesená",K359,0)</f>
        <v>0</v>
      </c>
      <c r="BH359" s="189">
        <f>IF(O359="sníž. přenesená",K359,0)</f>
        <v>0</v>
      </c>
      <c r="BI359" s="189">
        <f>IF(O359="nulová",K359,0)</f>
        <v>0</v>
      </c>
      <c r="BJ359" s="24" t="s">
        <v>77</v>
      </c>
      <c r="BK359" s="189">
        <f>ROUND(P359*H359,2)</f>
        <v>0</v>
      </c>
      <c r="BL359" s="24" t="s">
        <v>200</v>
      </c>
      <c r="BM359" s="24" t="s">
        <v>389</v>
      </c>
    </row>
    <row r="360" spans="2:65" s="11" customFormat="1" ht="13.5">
      <c r="B360" s="190"/>
      <c r="D360" s="191" t="s">
        <v>143</v>
      </c>
      <c r="E360" s="192" t="s">
        <v>5</v>
      </c>
      <c r="F360" s="193" t="s">
        <v>351</v>
      </c>
      <c r="H360" s="194" t="s">
        <v>5</v>
      </c>
      <c r="I360" s="195"/>
      <c r="J360" s="195"/>
      <c r="M360" s="190"/>
      <c r="N360" s="196"/>
      <c r="O360" s="197"/>
      <c r="P360" s="197"/>
      <c r="Q360" s="197"/>
      <c r="R360" s="197"/>
      <c r="S360" s="197"/>
      <c r="T360" s="197"/>
      <c r="U360" s="197"/>
      <c r="V360" s="197"/>
      <c r="W360" s="197"/>
      <c r="X360" s="198"/>
      <c r="AT360" s="194" t="s">
        <v>143</v>
      </c>
      <c r="AU360" s="194" t="s">
        <v>84</v>
      </c>
      <c r="AV360" s="11" t="s">
        <v>77</v>
      </c>
      <c r="AW360" s="11" t="s">
        <v>7</v>
      </c>
      <c r="AX360" s="11" t="s">
        <v>72</v>
      </c>
      <c r="AY360" s="194" t="s">
        <v>132</v>
      </c>
    </row>
    <row r="361" spans="2:65" s="11" customFormat="1" ht="13.5">
      <c r="B361" s="190"/>
      <c r="D361" s="191" t="s">
        <v>143</v>
      </c>
      <c r="E361" s="192" t="s">
        <v>5</v>
      </c>
      <c r="F361" s="193" t="s">
        <v>202</v>
      </c>
      <c r="H361" s="194" t="s">
        <v>5</v>
      </c>
      <c r="I361" s="195"/>
      <c r="J361" s="195"/>
      <c r="M361" s="190"/>
      <c r="N361" s="196"/>
      <c r="O361" s="197"/>
      <c r="P361" s="197"/>
      <c r="Q361" s="197"/>
      <c r="R361" s="197"/>
      <c r="S361" s="197"/>
      <c r="T361" s="197"/>
      <c r="U361" s="197"/>
      <c r="V361" s="197"/>
      <c r="W361" s="197"/>
      <c r="X361" s="198"/>
      <c r="AT361" s="194" t="s">
        <v>143</v>
      </c>
      <c r="AU361" s="194" t="s">
        <v>84</v>
      </c>
      <c r="AV361" s="11" t="s">
        <v>77</v>
      </c>
      <c r="AW361" s="11" t="s">
        <v>7</v>
      </c>
      <c r="AX361" s="11" t="s">
        <v>72</v>
      </c>
      <c r="AY361" s="194" t="s">
        <v>132</v>
      </c>
    </row>
    <row r="362" spans="2:65" s="12" customFormat="1" ht="13.5">
      <c r="B362" s="199"/>
      <c r="D362" s="191" t="s">
        <v>143</v>
      </c>
      <c r="E362" s="200" t="s">
        <v>5</v>
      </c>
      <c r="F362" s="201" t="s">
        <v>203</v>
      </c>
      <c r="H362" s="202">
        <v>181.9</v>
      </c>
      <c r="I362" s="203"/>
      <c r="J362" s="203"/>
      <c r="M362" s="199"/>
      <c r="N362" s="204"/>
      <c r="O362" s="205"/>
      <c r="P362" s="205"/>
      <c r="Q362" s="205"/>
      <c r="R362" s="205"/>
      <c r="S362" s="205"/>
      <c r="T362" s="205"/>
      <c r="U362" s="205"/>
      <c r="V362" s="205"/>
      <c r="W362" s="205"/>
      <c r="X362" s="206"/>
      <c r="AT362" s="200" t="s">
        <v>143</v>
      </c>
      <c r="AU362" s="200" t="s">
        <v>84</v>
      </c>
      <c r="AV362" s="12" t="s">
        <v>84</v>
      </c>
      <c r="AW362" s="12" t="s">
        <v>7</v>
      </c>
      <c r="AX362" s="12" t="s">
        <v>72</v>
      </c>
      <c r="AY362" s="200" t="s">
        <v>132</v>
      </c>
    </row>
    <row r="363" spans="2:65" s="11" customFormat="1" ht="13.5">
      <c r="B363" s="190"/>
      <c r="D363" s="191" t="s">
        <v>143</v>
      </c>
      <c r="E363" s="192" t="s">
        <v>5</v>
      </c>
      <c r="F363" s="193" t="s">
        <v>214</v>
      </c>
      <c r="H363" s="194" t="s">
        <v>5</v>
      </c>
      <c r="I363" s="195"/>
      <c r="J363" s="195"/>
      <c r="M363" s="190"/>
      <c r="N363" s="196"/>
      <c r="O363" s="197"/>
      <c r="P363" s="197"/>
      <c r="Q363" s="197"/>
      <c r="R363" s="197"/>
      <c r="S363" s="197"/>
      <c r="T363" s="197"/>
      <c r="U363" s="197"/>
      <c r="V363" s="197"/>
      <c r="W363" s="197"/>
      <c r="X363" s="198"/>
      <c r="AT363" s="194" t="s">
        <v>143</v>
      </c>
      <c r="AU363" s="194" t="s">
        <v>84</v>
      </c>
      <c r="AV363" s="11" t="s">
        <v>77</v>
      </c>
      <c r="AW363" s="11" t="s">
        <v>7</v>
      </c>
      <c r="AX363" s="11" t="s">
        <v>72</v>
      </c>
      <c r="AY363" s="194" t="s">
        <v>132</v>
      </c>
    </row>
    <row r="364" spans="2:65" s="12" customFormat="1" ht="13.5">
      <c r="B364" s="199"/>
      <c r="D364" s="191" t="s">
        <v>143</v>
      </c>
      <c r="E364" s="200" t="s">
        <v>5</v>
      </c>
      <c r="F364" s="201" t="s">
        <v>216</v>
      </c>
      <c r="H364" s="202">
        <v>3.85</v>
      </c>
      <c r="I364" s="203"/>
      <c r="J364" s="203"/>
      <c r="M364" s="199"/>
      <c r="N364" s="204"/>
      <c r="O364" s="205"/>
      <c r="P364" s="205"/>
      <c r="Q364" s="205"/>
      <c r="R364" s="205"/>
      <c r="S364" s="205"/>
      <c r="T364" s="205"/>
      <c r="U364" s="205"/>
      <c r="V364" s="205"/>
      <c r="W364" s="205"/>
      <c r="X364" s="206"/>
      <c r="AT364" s="200" t="s">
        <v>143</v>
      </c>
      <c r="AU364" s="200" t="s">
        <v>84</v>
      </c>
      <c r="AV364" s="12" t="s">
        <v>84</v>
      </c>
      <c r="AW364" s="12" t="s">
        <v>7</v>
      </c>
      <c r="AX364" s="12" t="s">
        <v>72</v>
      </c>
      <c r="AY364" s="200" t="s">
        <v>132</v>
      </c>
    </row>
    <row r="365" spans="2:65" s="14" customFormat="1" ht="13.5">
      <c r="B365" s="233"/>
      <c r="D365" s="191" t="s">
        <v>143</v>
      </c>
      <c r="E365" s="234" t="s">
        <v>5</v>
      </c>
      <c r="F365" s="235" t="s">
        <v>390</v>
      </c>
      <c r="H365" s="236">
        <v>185.75</v>
      </c>
      <c r="I365" s="237"/>
      <c r="J365" s="237"/>
      <c r="M365" s="233"/>
      <c r="N365" s="238"/>
      <c r="O365" s="239"/>
      <c r="P365" s="239"/>
      <c r="Q365" s="239"/>
      <c r="R365" s="239"/>
      <c r="S365" s="239"/>
      <c r="T365" s="239"/>
      <c r="U365" s="239"/>
      <c r="V365" s="239"/>
      <c r="W365" s="239"/>
      <c r="X365" s="240"/>
      <c r="AT365" s="234" t="s">
        <v>143</v>
      </c>
      <c r="AU365" s="234" t="s">
        <v>84</v>
      </c>
      <c r="AV365" s="14" t="s">
        <v>295</v>
      </c>
      <c r="AW365" s="14" t="s">
        <v>7</v>
      </c>
      <c r="AX365" s="14" t="s">
        <v>72</v>
      </c>
      <c r="AY365" s="234" t="s">
        <v>132</v>
      </c>
    </row>
    <row r="366" spans="2:65" s="11" customFormat="1" ht="13.5">
      <c r="B366" s="190"/>
      <c r="D366" s="191" t="s">
        <v>143</v>
      </c>
      <c r="E366" s="192" t="s">
        <v>5</v>
      </c>
      <c r="F366" s="193" t="s">
        <v>391</v>
      </c>
      <c r="H366" s="194" t="s">
        <v>5</v>
      </c>
      <c r="I366" s="195"/>
      <c r="J366" s="195"/>
      <c r="M366" s="190"/>
      <c r="N366" s="196"/>
      <c r="O366" s="197"/>
      <c r="P366" s="197"/>
      <c r="Q366" s="197"/>
      <c r="R366" s="197"/>
      <c r="S366" s="197"/>
      <c r="T366" s="197"/>
      <c r="U366" s="197"/>
      <c r="V366" s="197"/>
      <c r="W366" s="197"/>
      <c r="X366" s="198"/>
      <c r="AT366" s="194" t="s">
        <v>143</v>
      </c>
      <c r="AU366" s="194" t="s">
        <v>84</v>
      </c>
      <c r="AV366" s="11" t="s">
        <v>77</v>
      </c>
      <c r="AW366" s="11" t="s">
        <v>7</v>
      </c>
      <c r="AX366" s="11" t="s">
        <v>72</v>
      </c>
      <c r="AY366" s="194" t="s">
        <v>132</v>
      </c>
    </row>
    <row r="367" spans="2:65" s="11" customFormat="1" ht="13.5">
      <c r="B367" s="190"/>
      <c r="D367" s="191" t="s">
        <v>143</v>
      </c>
      <c r="E367" s="192" t="s">
        <v>5</v>
      </c>
      <c r="F367" s="193" t="s">
        <v>202</v>
      </c>
      <c r="H367" s="194" t="s">
        <v>5</v>
      </c>
      <c r="I367" s="195"/>
      <c r="J367" s="195"/>
      <c r="M367" s="190"/>
      <c r="N367" s="196"/>
      <c r="O367" s="197"/>
      <c r="P367" s="197"/>
      <c r="Q367" s="197"/>
      <c r="R367" s="197"/>
      <c r="S367" s="197"/>
      <c r="T367" s="197"/>
      <c r="U367" s="197"/>
      <c r="V367" s="197"/>
      <c r="W367" s="197"/>
      <c r="X367" s="198"/>
      <c r="AT367" s="194" t="s">
        <v>143</v>
      </c>
      <c r="AU367" s="194" t="s">
        <v>84</v>
      </c>
      <c r="AV367" s="11" t="s">
        <v>77</v>
      </c>
      <c r="AW367" s="11" t="s">
        <v>7</v>
      </c>
      <c r="AX367" s="11" t="s">
        <v>72</v>
      </c>
      <c r="AY367" s="194" t="s">
        <v>132</v>
      </c>
    </row>
    <row r="368" spans="2:65" s="12" customFormat="1" ht="13.5">
      <c r="B368" s="199"/>
      <c r="D368" s="191" t="s">
        <v>143</v>
      </c>
      <c r="E368" s="200" t="s">
        <v>5</v>
      </c>
      <c r="F368" s="201" t="s">
        <v>203</v>
      </c>
      <c r="H368" s="202">
        <v>181.9</v>
      </c>
      <c r="I368" s="203"/>
      <c r="J368" s="203"/>
      <c r="M368" s="199"/>
      <c r="N368" s="204"/>
      <c r="O368" s="205"/>
      <c r="P368" s="205"/>
      <c r="Q368" s="205"/>
      <c r="R368" s="205"/>
      <c r="S368" s="205"/>
      <c r="T368" s="205"/>
      <c r="U368" s="205"/>
      <c r="V368" s="205"/>
      <c r="W368" s="205"/>
      <c r="X368" s="206"/>
      <c r="AT368" s="200" t="s">
        <v>143</v>
      </c>
      <c r="AU368" s="200" t="s">
        <v>84</v>
      </c>
      <c r="AV368" s="12" t="s">
        <v>84</v>
      </c>
      <c r="AW368" s="12" t="s">
        <v>7</v>
      </c>
      <c r="AX368" s="12" t="s">
        <v>72</v>
      </c>
      <c r="AY368" s="200" t="s">
        <v>132</v>
      </c>
    </row>
    <row r="369" spans="2:65" s="14" customFormat="1" ht="13.5">
      <c r="B369" s="233"/>
      <c r="D369" s="191" t="s">
        <v>143</v>
      </c>
      <c r="E369" s="234" t="s">
        <v>5</v>
      </c>
      <c r="F369" s="235" t="s">
        <v>392</v>
      </c>
      <c r="H369" s="236">
        <v>181.9</v>
      </c>
      <c r="I369" s="237"/>
      <c r="J369" s="237"/>
      <c r="M369" s="233"/>
      <c r="N369" s="238"/>
      <c r="O369" s="239"/>
      <c r="P369" s="239"/>
      <c r="Q369" s="239"/>
      <c r="R369" s="239"/>
      <c r="S369" s="239"/>
      <c r="T369" s="239"/>
      <c r="U369" s="239"/>
      <c r="V369" s="239"/>
      <c r="W369" s="239"/>
      <c r="X369" s="240"/>
      <c r="AT369" s="234" t="s">
        <v>143</v>
      </c>
      <c r="AU369" s="234" t="s">
        <v>84</v>
      </c>
      <c r="AV369" s="14" t="s">
        <v>295</v>
      </c>
      <c r="AW369" s="14" t="s">
        <v>7</v>
      </c>
      <c r="AX369" s="14" t="s">
        <v>72</v>
      </c>
      <c r="AY369" s="234" t="s">
        <v>132</v>
      </c>
    </row>
    <row r="370" spans="2:65" s="11" customFormat="1" ht="13.5">
      <c r="B370" s="190"/>
      <c r="D370" s="191" t="s">
        <v>143</v>
      </c>
      <c r="E370" s="192" t="s">
        <v>5</v>
      </c>
      <c r="F370" s="193" t="s">
        <v>393</v>
      </c>
      <c r="H370" s="194" t="s">
        <v>5</v>
      </c>
      <c r="I370" s="195"/>
      <c r="J370" s="195"/>
      <c r="M370" s="190"/>
      <c r="N370" s="196"/>
      <c r="O370" s="197"/>
      <c r="P370" s="197"/>
      <c r="Q370" s="197"/>
      <c r="R370" s="197"/>
      <c r="S370" s="197"/>
      <c r="T370" s="197"/>
      <c r="U370" s="197"/>
      <c r="V370" s="197"/>
      <c r="W370" s="197"/>
      <c r="X370" s="198"/>
      <c r="AT370" s="194" t="s">
        <v>143</v>
      </c>
      <c r="AU370" s="194" t="s">
        <v>84</v>
      </c>
      <c r="AV370" s="11" t="s">
        <v>77</v>
      </c>
      <c r="AW370" s="11" t="s">
        <v>7</v>
      </c>
      <c r="AX370" s="11" t="s">
        <v>72</v>
      </c>
      <c r="AY370" s="194" t="s">
        <v>132</v>
      </c>
    </row>
    <row r="371" spans="2:65" s="11" customFormat="1" ht="13.5">
      <c r="B371" s="190"/>
      <c r="D371" s="191" t="s">
        <v>143</v>
      </c>
      <c r="E371" s="192" t="s">
        <v>5</v>
      </c>
      <c r="F371" s="193" t="s">
        <v>297</v>
      </c>
      <c r="H371" s="194" t="s">
        <v>5</v>
      </c>
      <c r="I371" s="195"/>
      <c r="J371" s="195"/>
      <c r="M371" s="190"/>
      <c r="N371" s="196"/>
      <c r="O371" s="197"/>
      <c r="P371" s="197"/>
      <c r="Q371" s="197"/>
      <c r="R371" s="197"/>
      <c r="S371" s="197"/>
      <c r="T371" s="197"/>
      <c r="U371" s="197"/>
      <c r="V371" s="197"/>
      <c r="W371" s="197"/>
      <c r="X371" s="198"/>
      <c r="AT371" s="194" t="s">
        <v>143</v>
      </c>
      <c r="AU371" s="194" t="s">
        <v>84</v>
      </c>
      <c r="AV371" s="11" t="s">
        <v>77</v>
      </c>
      <c r="AW371" s="11" t="s">
        <v>7</v>
      </c>
      <c r="AX371" s="11" t="s">
        <v>72</v>
      </c>
      <c r="AY371" s="194" t="s">
        <v>132</v>
      </c>
    </row>
    <row r="372" spans="2:65" s="12" customFormat="1" ht="13.5">
      <c r="B372" s="199"/>
      <c r="D372" s="191" t="s">
        <v>143</v>
      </c>
      <c r="E372" s="200" t="s">
        <v>5</v>
      </c>
      <c r="F372" s="201" t="s">
        <v>298</v>
      </c>
      <c r="H372" s="202">
        <v>121.336</v>
      </c>
      <c r="I372" s="203"/>
      <c r="J372" s="203"/>
      <c r="M372" s="199"/>
      <c r="N372" s="204"/>
      <c r="O372" s="205"/>
      <c r="P372" s="205"/>
      <c r="Q372" s="205"/>
      <c r="R372" s="205"/>
      <c r="S372" s="205"/>
      <c r="T372" s="205"/>
      <c r="U372" s="205"/>
      <c r="V372" s="205"/>
      <c r="W372" s="205"/>
      <c r="X372" s="206"/>
      <c r="AT372" s="200" t="s">
        <v>143</v>
      </c>
      <c r="AU372" s="200" t="s">
        <v>84</v>
      </c>
      <c r="AV372" s="12" t="s">
        <v>84</v>
      </c>
      <c r="AW372" s="12" t="s">
        <v>7</v>
      </c>
      <c r="AX372" s="12" t="s">
        <v>72</v>
      </c>
      <c r="AY372" s="200" t="s">
        <v>132</v>
      </c>
    </row>
    <row r="373" spans="2:65" s="14" customFormat="1" ht="13.5">
      <c r="B373" s="233"/>
      <c r="D373" s="191" t="s">
        <v>143</v>
      </c>
      <c r="E373" s="234" t="s">
        <v>5</v>
      </c>
      <c r="F373" s="235" t="s">
        <v>394</v>
      </c>
      <c r="H373" s="236">
        <v>121.336</v>
      </c>
      <c r="I373" s="237"/>
      <c r="J373" s="237"/>
      <c r="M373" s="233"/>
      <c r="N373" s="238"/>
      <c r="O373" s="239"/>
      <c r="P373" s="239"/>
      <c r="Q373" s="239"/>
      <c r="R373" s="239"/>
      <c r="S373" s="239"/>
      <c r="T373" s="239"/>
      <c r="U373" s="239"/>
      <c r="V373" s="239"/>
      <c r="W373" s="239"/>
      <c r="X373" s="240"/>
      <c r="AT373" s="234" t="s">
        <v>143</v>
      </c>
      <c r="AU373" s="234" t="s">
        <v>84</v>
      </c>
      <c r="AV373" s="14" t="s">
        <v>295</v>
      </c>
      <c r="AW373" s="14" t="s">
        <v>7</v>
      </c>
      <c r="AX373" s="14" t="s">
        <v>72</v>
      </c>
      <c r="AY373" s="234" t="s">
        <v>132</v>
      </c>
    </row>
    <row r="374" spans="2:65" s="11" customFormat="1" ht="13.5">
      <c r="B374" s="190"/>
      <c r="D374" s="191" t="s">
        <v>143</v>
      </c>
      <c r="E374" s="192" t="s">
        <v>5</v>
      </c>
      <c r="F374" s="193" t="s">
        <v>395</v>
      </c>
      <c r="H374" s="194" t="s">
        <v>5</v>
      </c>
      <c r="I374" s="195"/>
      <c r="J374" s="195"/>
      <c r="M374" s="190"/>
      <c r="N374" s="196"/>
      <c r="O374" s="197"/>
      <c r="P374" s="197"/>
      <c r="Q374" s="197"/>
      <c r="R374" s="197"/>
      <c r="S374" s="197"/>
      <c r="T374" s="197"/>
      <c r="U374" s="197"/>
      <c r="V374" s="197"/>
      <c r="W374" s="197"/>
      <c r="X374" s="198"/>
      <c r="AT374" s="194" t="s">
        <v>143</v>
      </c>
      <c r="AU374" s="194" t="s">
        <v>84</v>
      </c>
      <c r="AV374" s="11" t="s">
        <v>77</v>
      </c>
      <c r="AW374" s="11" t="s">
        <v>7</v>
      </c>
      <c r="AX374" s="11" t="s">
        <v>72</v>
      </c>
      <c r="AY374" s="194" t="s">
        <v>132</v>
      </c>
    </row>
    <row r="375" spans="2:65" s="11" customFormat="1" ht="13.5">
      <c r="B375" s="190"/>
      <c r="D375" s="191" t="s">
        <v>143</v>
      </c>
      <c r="E375" s="192" t="s">
        <v>5</v>
      </c>
      <c r="F375" s="193" t="s">
        <v>304</v>
      </c>
      <c r="H375" s="194" t="s">
        <v>5</v>
      </c>
      <c r="I375" s="195"/>
      <c r="J375" s="195"/>
      <c r="M375" s="190"/>
      <c r="N375" s="196"/>
      <c r="O375" s="197"/>
      <c r="P375" s="197"/>
      <c r="Q375" s="197"/>
      <c r="R375" s="197"/>
      <c r="S375" s="197"/>
      <c r="T375" s="197"/>
      <c r="U375" s="197"/>
      <c r="V375" s="197"/>
      <c r="W375" s="197"/>
      <c r="X375" s="198"/>
      <c r="AT375" s="194" t="s">
        <v>143</v>
      </c>
      <c r="AU375" s="194" t="s">
        <v>84</v>
      </c>
      <c r="AV375" s="11" t="s">
        <v>77</v>
      </c>
      <c r="AW375" s="11" t="s">
        <v>7</v>
      </c>
      <c r="AX375" s="11" t="s">
        <v>72</v>
      </c>
      <c r="AY375" s="194" t="s">
        <v>132</v>
      </c>
    </row>
    <row r="376" spans="2:65" s="12" customFormat="1" ht="13.5">
      <c r="B376" s="199"/>
      <c r="D376" s="191" t="s">
        <v>143</v>
      </c>
      <c r="E376" s="200" t="s">
        <v>5</v>
      </c>
      <c r="F376" s="201" t="s">
        <v>396</v>
      </c>
      <c r="H376" s="202">
        <v>60.813000000000002</v>
      </c>
      <c r="I376" s="203"/>
      <c r="J376" s="203"/>
      <c r="M376" s="199"/>
      <c r="N376" s="204"/>
      <c r="O376" s="205"/>
      <c r="P376" s="205"/>
      <c r="Q376" s="205"/>
      <c r="R376" s="205"/>
      <c r="S376" s="205"/>
      <c r="T376" s="205"/>
      <c r="U376" s="205"/>
      <c r="V376" s="205"/>
      <c r="W376" s="205"/>
      <c r="X376" s="206"/>
      <c r="AT376" s="200" t="s">
        <v>143</v>
      </c>
      <c r="AU376" s="200" t="s">
        <v>84</v>
      </c>
      <c r="AV376" s="12" t="s">
        <v>84</v>
      </c>
      <c r="AW376" s="12" t="s">
        <v>7</v>
      </c>
      <c r="AX376" s="12" t="s">
        <v>72</v>
      </c>
      <c r="AY376" s="200" t="s">
        <v>132</v>
      </c>
    </row>
    <row r="377" spans="2:65" s="14" customFormat="1" ht="13.5">
      <c r="B377" s="233"/>
      <c r="D377" s="191" t="s">
        <v>143</v>
      </c>
      <c r="E377" s="234" t="s">
        <v>5</v>
      </c>
      <c r="F377" s="235" t="s">
        <v>397</v>
      </c>
      <c r="H377" s="236">
        <v>60.813000000000002</v>
      </c>
      <c r="I377" s="237"/>
      <c r="J377" s="237"/>
      <c r="M377" s="233"/>
      <c r="N377" s="238"/>
      <c r="O377" s="239"/>
      <c r="P377" s="239"/>
      <c r="Q377" s="239"/>
      <c r="R377" s="239"/>
      <c r="S377" s="239"/>
      <c r="T377" s="239"/>
      <c r="U377" s="239"/>
      <c r="V377" s="239"/>
      <c r="W377" s="239"/>
      <c r="X377" s="240"/>
      <c r="AT377" s="234" t="s">
        <v>143</v>
      </c>
      <c r="AU377" s="234" t="s">
        <v>84</v>
      </c>
      <c r="AV377" s="14" t="s">
        <v>295</v>
      </c>
      <c r="AW377" s="14" t="s">
        <v>7</v>
      </c>
      <c r="AX377" s="14" t="s">
        <v>72</v>
      </c>
      <c r="AY377" s="234" t="s">
        <v>132</v>
      </c>
    </row>
    <row r="378" spans="2:65" s="11" customFormat="1" ht="13.5">
      <c r="B378" s="190"/>
      <c r="D378" s="191" t="s">
        <v>143</v>
      </c>
      <c r="E378" s="192" t="s">
        <v>5</v>
      </c>
      <c r="F378" s="193" t="s">
        <v>398</v>
      </c>
      <c r="H378" s="194" t="s">
        <v>5</v>
      </c>
      <c r="I378" s="195"/>
      <c r="J378" s="195"/>
      <c r="M378" s="190"/>
      <c r="N378" s="196"/>
      <c r="O378" s="197"/>
      <c r="P378" s="197"/>
      <c r="Q378" s="197"/>
      <c r="R378" s="197"/>
      <c r="S378" s="197"/>
      <c r="T378" s="197"/>
      <c r="U378" s="197"/>
      <c r="V378" s="197"/>
      <c r="W378" s="197"/>
      <c r="X378" s="198"/>
      <c r="AT378" s="194" t="s">
        <v>143</v>
      </c>
      <c r="AU378" s="194" t="s">
        <v>84</v>
      </c>
      <c r="AV378" s="11" t="s">
        <v>77</v>
      </c>
      <c r="AW378" s="11" t="s">
        <v>7</v>
      </c>
      <c r="AX378" s="11" t="s">
        <v>72</v>
      </c>
      <c r="AY378" s="194" t="s">
        <v>132</v>
      </c>
    </row>
    <row r="379" spans="2:65" s="11" customFormat="1" ht="13.5">
      <c r="B379" s="190"/>
      <c r="D379" s="191" t="s">
        <v>143</v>
      </c>
      <c r="E379" s="192" t="s">
        <v>5</v>
      </c>
      <c r="F379" s="193" t="s">
        <v>399</v>
      </c>
      <c r="H379" s="194" t="s">
        <v>5</v>
      </c>
      <c r="I379" s="195"/>
      <c r="J379" s="195"/>
      <c r="M379" s="190"/>
      <c r="N379" s="196"/>
      <c r="O379" s="197"/>
      <c r="P379" s="197"/>
      <c r="Q379" s="197"/>
      <c r="R379" s="197"/>
      <c r="S379" s="197"/>
      <c r="T379" s="197"/>
      <c r="U379" s="197"/>
      <c r="V379" s="197"/>
      <c r="W379" s="197"/>
      <c r="X379" s="198"/>
      <c r="AT379" s="194" t="s">
        <v>143</v>
      </c>
      <c r="AU379" s="194" t="s">
        <v>84</v>
      </c>
      <c r="AV379" s="11" t="s">
        <v>77</v>
      </c>
      <c r="AW379" s="11" t="s">
        <v>7</v>
      </c>
      <c r="AX379" s="11" t="s">
        <v>72</v>
      </c>
      <c r="AY379" s="194" t="s">
        <v>132</v>
      </c>
    </row>
    <row r="380" spans="2:65" s="12" customFormat="1" ht="13.5">
      <c r="B380" s="199"/>
      <c r="D380" s="191" t="s">
        <v>143</v>
      </c>
      <c r="E380" s="200" t="s">
        <v>5</v>
      </c>
      <c r="F380" s="201" t="s">
        <v>400</v>
      </c>
      <c r="H380" s="202">
        <v>1</v>
      </c>
      <c r="I380" s="203"/>
      <c r="J380" s="203"/>
      <c r="M380" s="199"/>
      <c r="N380" s="204"/>
      <c r="O380" s="205"/>
      <c r="P380" s="205"/>
      <c r="Q380" s="205"/>
      <c r="R380" s="205"/>
      <c r="S380" s="205"/>
      <c r="T380" s="205"/>
      <c r="U380" s="205"/>
      <c r="V380" s="205"/>
      <c r="W380" s="205"/>
      <c r="X380" s="206"/>
      <c r="AT380" s="200" t="s">
        <v>143</v>
      </c>
      <c r="AU380" s="200" t="s">
        <v>84</v>
      </c>
      <c r="AV380" s="12" t="s">
        <v>84</v>
      </c>
      <c r="AW380" s="12" t="s">
        <v>7</v>
      </c>
      <c r="AX380" s="12" t="s">
        <v>72</v>
      </c>
      <c r="AY380" s="200" t="s">
        <v>132</v>
      </c>
    </row>
    <row r="381" spans="2:65" s="14" customFormat="1" ht="13.5">
      <c r="B381" s="233"/>
      <c r="D381" s="191" t="s">
        <v>143</v>
      </c>
      <c r="E381" s="234" t="s">
        <v>5</v>
      </c>
      <c r="F381" s="235" t="s">
        <v>401</v>
      </c>
      <c r="H381" s="236">
        <v>1</v>
      </c>
      <c r="I381" s="237"/>
      <c r="J381" s="237"/>
      <c r="M381" s="233"/>
      <c r="N381" s="238"/>
      <c r="O381" s="239"/>
      <c r="P381" s="239"/>
      <c r="Q381" s="239"/>
      <c r="R381" s="239"/>
      <c r="S381" s="239"/>
      <c r="T381" s="239"/>
      <c r="U381" s="239"/>
      <c r="V381" s="239"/>
      <c r="W381" s="239"/>
      <c r="X381" s="240"/>
      <c r="AT381" s="234" t="s">
        <v>143</v>
      </c>
      <c r="AU381" s="234" t="s">
        <v>84</v>
      </c>
      <c r="AV381" s="14" t="s">
        <v>295</v>
      </c>
      <c r="AW381" s="14" t="s">
        <v>7</v>
      </c>
      <c r="AX381" s="14" t="s">
        <v>72</v>
      </c>
      <c r="AY381" s="234" t="s">
        <v>132</v>
      </c>
    </row>
    <row r="382" spans="2:65" s="13" customFormat="1" ht="13.5">
      <c r="B382" s="207"/>
      <c r="D382" s="208" t="s">
        <v>143</v>
      </c>
      <c r="E382" s="209" t="s">
        <v>5</v>
      </c>
      <c r="F382" s="210" t="s">
        <v>146</v>
      </c>
      <c r="H382" s="211">
        <v>550.79899999999998</v>
      </c>
      <c r="I382" s="212"/>
      <c r="J382" s="212"/>
      <c r="M382" s="207"/>
      <c r="N382" s="213"/>
      <c r="O382" s="214"/>
      <c r="P382" s="214"/>
      <c r="Q382" s="214"/>
      <c r="R382" s="214"/>
      <c r="S382" s="214"/>
      <c r="T382" s="214"/>
      <c r="U382" s="214"/>
      <c r="V382" s="214"/>
      <c r="W382" s="214"/>
      <c r="X382" s="215"/>
      <c r="AT382" s="216" t="s">
        <v>143</v>
      </c>
      <c r="AU382" s="216" t="s">
        <v>84</v>
      </c>
      <c r="AV382" s="13" t="s">
        <v>141</v>
      </c>
      <c r="AW382" s="13" t="s">
        <v>7</v>
      </c>
      <c r="AX382" s="13" t="s">
        <v>77</v>
      </c>
      <c r="AY382" s="216" t="s">
        <v>132</v>
      </c>
    </row>
    <row r="383" spans="2:65" s="1" customFormat="1" ht="22.5" customHeight="1">
      <c r="B383" s="177"/>
      <c r="C383" s="220" t="s">
        <v>402</v>
      </c>
      <c r="D383" s="220" t="s">
        <v>217</v>
      </c>
      <c r="E383" s="221" t="s">
        <v>403</v>
      </c>
      <c r="F383" s="222" t="s">
        <v>404</v>
      </c>
      <c r="G383" s="223" t="s">
        <v>155</v>
      </c>
      <c r="H383" s="224">
        <v>23.01</v>
      </c>
      <c r="I383" s="225"/>
      <c r="J383" s="226"/>
      <c r="K383" s="227">
        <f>ROUND(P383*H383,2)</f>
        <v>0</v>
      </c>
      <c r="L383" s="222" t="s">
        <v>5</v>
      </c>
      <c r="M383" s="228"/>
      <c r="N383" s="229" t="s">
        <v>5</v>
      </c>
      <c r="O383" s="186" t="s">
        <v>41</v>
      </c>
      <c r="P383" s="116">
        <f>I383+J383</f>
        <v>0</v>
      </c>
      <c r="Q383" s="116">
        <f>ROUND(I383*H383,2)</f>
        <v>0</v>
      </c>
      <c r="R383" s="116">
        <f>ROUND(J383*H383,2)</f>
        <v>0</v>
      </c>
      <c r="S383" s="42"/>
      <c r="T383" s="187">
        <f>S383*H383</f>
        <v>0</v>
      </c>
      <c r="U383" s="187">
        <v>2.5000000000000001E-2</v>
      </c>
      <c r="V383" s="187">
        <f>U383*H383</f>
        <v>0.57525000000000004</v>
      </c>
      <c r="W383" s="187">
        <v>0</v>
      </c>
      <c r="X383" s="188">
        <f>W383*H383</f>
        <v>0</v>
      </c>
      <c r="AR383" s="24" t="s">
        <v>221</v>
      </c>
      <c r="AT383" s="24" t="s">
        <v>217</v>
      </c>
      <c r="AU383" s="24" t="s">
        <v>84</v>
      </c>
      <c r="AY383" s="24" t="s">
        <v>132</v>
      </c>
      <c r="BE383" s="189">
        <f>IF(O383="základní",K383,0)</f>
        <v>0</v>
      </c>
      <c r="BF383" s="189">
        <f>IF(O383="snížená",K383,0)</f>
        <v>0</v>
      </c>
      <c r="BG383" s="189">
        <f>IF(O383="zákl. přenesená",K383,0)</f>
        <v>0</v>
      </c>
      <c r="BH383" s="189">
        <f>IF(O383="sníž. přenesená",K383,0)</f>
        <v>0</v>
      </c>
      <c r="BI383" s="189">
        <f>IF(O383="nulová",K383,0)</f>
        <v>0</v>
      </c>
      <c r="BJ383" s="24" t="s">
        <v>77</v>
      </c>
      <c r="BK383" s="189">
        <f>ROUND(P383*H383,2)</f>
        <v>0</v>
      </c>
      <c r="BL383" s="24" t="s">
        <v>200</v>
      </c>
      <c r="BM383" s="24" t="s">
        <v>405</v>
      </c>
    </row>
    <row r="384" spans="2:65" s="11" customFormat="1" ht="13.5">
      <c r="B384" s="190"/>
      <c r="D384" s="191" t="s">
        <v>143</v>
      </c>
      <c r="E384" s="192" t="s">
        <v>5</v>
      </c>
      <c r="F384" s="193" t="s">
        <v>391</v>
      </c>
      <c r="H384" s="194" t="s">
        <v>5</v>
      </c>
      <c r="I384" s="195"/>
      <c r="J384" s="195"/>
      <c r="M384" s="190"/>
      <c r="N384" s="196"/>
      <c r="O384" s="197"/>
      <c r="P384" s="197"/>
      <c r="Q384" s="197"/>
      <c r="R384" s="197"/>
      <c r="S384" s="197"/>
      <c r="T384" s="197"/>
      <c r="U384" s="197"/>
      <c r="V384" s="197"/>
      <c r="W384" s="197"/>
      <c r="X384" s="198"/>
      <c r="AT384" s="194" t="s">
        <v>143</v>
      </c>
      <c r="AU384" s="194" t="s">
        <v>84</v>
      </c>
      <c r="AV384" s="11" t="s">
        <v>77</v>
      </c>
      <c r="AW384" s="11" t="s">
        <v>7</v>
      </c>
      <c r="AX384" s="11" t="s">
        <v>72</v>
      </c>
      <c r="AY384" s="194" t="s">
        <v>132</v>
      </c>
    </row>
    <row r="385" spans="2:65" s="11" customFormat="1" ht="13.5">
      <c r="B385" s="190"/>
      <c r="D385" s="191" t="s">
        <v>143</v>
      </c>
      <c r="E385" s="192" t="s">
        <v>5</v>
      </c>
      <c r="F385" s="193" t="s">
        <v>202</v>
      </c>
      <c r="H385" s="194" t="s">
        <v>5</v>
      </c>
      <c r="I385" s="195"/>
      <c r="J385" s="195"/>
      <c r="M385" s="190"/>
      <c r="N385" s="196"/>
      <c r="O385" s="197"/>
      <c r="P385" s="197"/>
      <c r="Q385" s="197"/>
      <c r="R385" s="197"/>
      <c r="S385" s="197"/>
      <c r="T385" s="197"/>
      <c r="U385" s="197"/>
      <c r="V385" s="197"/>
      <c r="W385" s="197"/>
      <c r="X385" s="198"/>
      <c r="AT385" s="194" t="s">
        <v>143</v>
      </c>
      <c r="AU385" s="194" t="s">
        <v>84</v>
      </c>
      <c r="AV385" s="11" t="s">
        <v>77</v>
      </c>
      <c r="AW385" s="11" t="s">
        <v>7</v>
      </c>
      <c r="AX385" s="11" t="s">
        <v>72</v>
      </c>
      <c r="AY385" s="194" t="s">
        <v>132</v>
      </c>
    </row>
    <row r="386" spans="2:65" s="12" customFormat="1" ht="13.5">
      <c r="B386" s="199"/>
      <c r="D386" s="191" t="s">
        <v>143</v>
      </c>
      <c r="E386" s="200" t="s">
        <v>5</v>
      </c>
      <c r="F386" s="201" t="s">
        <v>406</v>
      </c>
      <c r="H386" s="202">
        <v>23.01</v>
      </c>
      <c r="I386" s="203"/>
      <c r="J386" s="203"/>
      <c r="M386" s="199"/>
      <c r="N386" s="204"/>
      <c r="O386" s="205"/>
      <c r="P386" s="205"/>
      <c r="Q386" s="205"/>
      <c r="R386" s="205"/>
      <c r="S386" s="205"/>
      <c r="T386" s="205"/>
      <c r="U386" s="205"/>
      <c r="V386" s="205"/>
      <c r="W386" s="205"/>
      <c r="X386" s="206"/>
      <c r="AT386" s="200" t="s">
        <v>143</v>
      </c>
      <c r="AU386" s="200" t="s">
        <v>84</v>
      </c>
      <c r="AV386" s="12" t="s">
        <v>84</v>
      </c>
      <c r="AW386" s="12" t="s">
        <v>7</v>
      </c>
      <c r="AX386" s="12" t="s">
        <v>72</v>
      </c>
      <c r="AY386" s="200" t="s">
        <v>132</v>
      </c>
    </row>
    <row r="387" spans="2:65" s="14" customFormat="1" ht="13.5">
      <c r="B387" s="233"/>
      <c r="D387" s="191" t="s">
        <v>143</v>
      </c>
      <c r="E387" s="234" t="s">
        <v>5</v>
      </c>
      <c r="F387" s="235" t="s">
        <v>392</v>
      </c>
      <c r="H387" s="236">
        <v>23.01</v>
      </c>
      <c r="I387" s="237"/>
      <c r="J387" s="237"/>
      <c r="M387" s="233"/>
      <c r="N387" s="238"/>
      <c r="O387" s="239"/>
      <c r="P387" s="239"/>
      <c r="Q387" s="239"/>
      <c r="R387" s="239"/>
      <c r="S387" s="239"/>
      <c r="T387" s="239"/>
      <c r="U387" s="239"/>
      <c r="V387" s="239"/>
      <c r="W387" s="239"/>
      <c r="X387" s="240"/>
      <c r="AT387" s="234" t="s">
        <v>143</v>
      </c>
      <c r="AU387" s="234" t="s">
        <v>84</v>
      </c>
      <c r="AV387" s="14" t="s">
        <v>295</v>
      </c>
      <c r="AW387" s="14" t="s">
        <v>7</v>
      </c>
      <c r="AX387" s="14" t="s">
        <v>72</v>
      </c>
      <c r="AY387" s="234" t="s">
        <v>132</v>
      </c>
    </row>
    <row r="388" spans="2:65" s="13" customFormat="1" ht="13.5">
      <c r="B388" s="207"/>
      <c r="D388" s="208" t="s">
        <v>143</v>
      </c>
      <c r="E388" s="209" t="s">
        <v>5</v>
      </c>
      <c r="F388" s="210" t="s">
        <v>146</v>
      </c>
      <c r="H388" s="211">
        <v>23.01</v>
      </c>
      <c r="I388" s="212"/>
      <c r="J388" s="212"/>
      <c r="M388" s="207"/>
      <c r="N388" s="213"/>
      <c r="O388" s="214"/>
      <c r="P388" s="214"/>
      <c r="Q388" s="214"/>
      <c r="R388" s="214"/>
      <c r="S388" s="214"/>
      <c r="T388" s="214"/>
      <c r="U388" s="214"/>
      <c r="V388" s="214"/>
      <c r="W388" s="214"/>
      <c r="X388" s="215"/>
      <c r="AT388" s="216" t="s">
        <v>143</v>
      </c>
      <c r="AU388" s="216" t="s">
        <v>84</v>
      </c>
      <c r="AV388" s="13" t="s">
        <v>141</v>
      </c>
      <c r="AW388" s="13" t="s">
        <v>7</v>
      </c>
      <c r="AX388" s="13" t="s">
        <v>77</v>
      </c>
      <c r="AY388" s="216" t="s">
        <v>132</v>
      </c>
    </row>
    <row r="389" spans="2:65" s="1" customFormat="1" ht="22.5" customHeight="1">
      <c r="B389" s="177"/>
      <c r="C389" s="220" t="s">
        <v>407</v>
      </c>
      <c r="D389" s="220" t="s">
        <v>217</v>
      </c>
      <c r="E389" s="221" t="s">
        <v>364</v>
      </c>
      <c r="F389" s="222" t="s">
        <v>365</v>
      </c>
      <c r="G389" s="223" t="s">
        <v>139</v>
      </c>
      <c r="H389" s="224">
        <v>195.03800000000001</v>
      </c>
      <c r="I389" s="225"/>
      <c r="J389" s="226"/>
      <c r="K389" s="227">
        <f>ROUND(P389*H389,2)</f>
        <v>0</v>
      </c>
      <c r="L389" s="222" t="s">
        <v>140</v>
      </c>
      <c r="M389" s="228"/>
      <c r="N389" s="229" t="s">
        <v>5</v>
      </c>
      <c r="O389" s="186" t="s">
        <v>41</v>
      </c>
      <c r="P389" s="116">
        <f>I389+J389</f>
        <v>0</v>
      </c>
      <c r="Q389" s="116">
        <f>ROUND(I389*H389,2)</f>
        <v>0</v>
      </c>
      <c r="R389" s="116">
        <f>ROUND(J389*H389,2)</f>
        <v>0</v>
      </c>
      <c r="S389" s="42"/>
      <c r="T389" s="187">
        <f>S389*H389</f>
        <v>0</v>
      </c>
      <c r="U389" s="187">
        <v>2.5000000000000001E-3</v>
      </c>
      <c r="V389" s="187">
        <f>U389*H389</f>
        <v>0.48759500000000006</v>
      </c>
      <c r="W389" s="187">
        <v>0</v>
      </c>
      <c r="X389" s="188">
        <f>W389*H389</f>
        <v>0</v>
      </c>
      <c r="AR389" s="24" t="s">
        <v>221</v>
      </c>
      <c r="AT389" s="24" t="s">
        <v>217</v>
      </c>
      <c r="AU389" s="24" t="s">
        <v>84</v>
      </c>
      <c r="AY389" s="24" t="s">
        <v>132</v>
      </c>
      <c r="BE389" s="189">
        <f>IF(O389="základní",K389,0)</f>
        <v>0</v>
      </c>
      <c r="BF389" s="189">
        <f>IF(O389="snížená",K389,0)</f>
        <v>0</v>
      </c>
      <c r="BG389" s="189">
        <f>IF(O389="zákl. přenesená",K389,0)</f>
        <v>0</v>
      </c>
      <c r="BH389" s="189">
        <f>IF(O389="sníž. přenesená",K389,0)</f>
        <v>0</v>
      </c>
      <c r="BI389" s="189">
        <f>IF(O389="nulová",K389,0)</f>
        <v>0</v>
      </c>
      <c r="BJ389" s="24" t="s">
        <v>77</v>
      </c>
      <c r="BK389" s="189">
        <f>ROUND(P389*H389,2)</f>
        <v>0</v>
      </c>
      <c r="BL389" s="24" t="s">
        <v>200</v>
      </c>
      <c r="BM389" s="24" t="s">
        <v>408</v>
      </c>
    </row>
    <row r="390" spans="2:65" s="11" customFormat="1" ht="13.5">
      <c r="B390" s="190"/>
      <c r="D390" s="191" t="s">
        <v>143</v>
      </c>
      <c r="E390" s="192" t="s">
        <v>5</v>
      </c>
      <c r="F390" s="193" t="s">
        <v>351</v>
      </c>
      <c r="H390" s="194" t="s">
        <v>5</v>
      </c>
      <c r="I390" s="195"/>
      <c r="J390" s="195"/>
      <c r="M390" s="190"/>
      <c r="N390" s="196"/>
      <c r="O390" s="197"/>
      <c r="P390" s="197"/>
      <c r="Q390" s="197"/>
      <c r="R390" s="197"/>
      <c r="S390" s="197"/>
      <c r="T390" s="197"/>
      <c r="U390" s="197"/>
      <c r="V390" s="197"/>
      <c r="W390" s="197"/>
      <c r="X390" s="198"/>
      <c r="AT390" s="194" t="s">
        <v>143</v>
      </c>
      <c r="AU390" s="194" t="s">
        <v>84</v>
      </c>
      <c r="AV390" s="11" t="s">
        <v>77</v>
      </c>
      <c r="AW390" s="11" t="s">
        <v>7</v>
      </c>
      <c r="AX390" s="11" t="s">
        <v>72</v>
      </c>
      <c r="AY390" s="194" t="s">
        <v>132</v>
      </c>
    </row>
    <row r="391" spans="2:65" s="11" customFormat="1" ht="13.5">
      <c r="B391" s="190"/>
      <c r="D391" s="191" t="s">
        <v>143</v>
      </c>
      <c r="E391" s="192" t="s">
        <v>5</v>
      </c>
      <c r="F391" s="193" t="s">
        <v>202</v>
      </c>
      <c r="H391" s="194" t="s">
        <v>5</v>
      </c>
      <c r="I391" s="195"/>
      <c r="J391" s="195"/>
      <c r="M391" s="190"/>
      <c r="N391" s="196"/>
      <c r="O391" s="197"/>
      <c r="P391" s="197"/>
      <c r="Q391" s="197"/>
      <c r="R391" s="197"/>
      <c r="S391" s="197"/>
      <c r="T391" s="197"/>
      <c r="U391" s="197"/>
      <c r="V391" s="197"/>
      <c r="W391" s="197"/>
      <c r="X391" s="198"/>
      <c r="AT391" s="194" t="s">
        <v>143</v>
      </c>
      <c r="AU391" s="194" t="s">
        <v>84</v>
      </c>
      <c r="AV391" s="11" t="s">
        <v>77</v>
      </c>
      <c r="AW391" s="11" t="s">
        <v>7</v>
      </c>
      <c r="AX391" s="11" t="s">
        <v>72</v>
      </c>
      <c r="AY391" s="194" t="s">
        <v>132</v>
      </c>
    </row>
    <row r="392" spans="2:65" s="12" customFormat="1" ht="13.5">
      <c r="B392" s="199"/>
      <c r="D392" s="191" t="s">
        <v>143</v>
      </c>
      <c r="E392" s="200" t="s">
        <v>5</v>
      </c>
      <c r="F392" s="201" t="s">
        <v>409</v>
      </c>
      <c r="H392" s="202">
        <v>190.995</v>
      </c>
      <c r="I392" s="203"/>
      <c r="J392" s="203"/>
      <c r="M392" s="199"/>
      <c r="N392" s="204"/>
      <c r="O392" s="205"/>
      <c r="P392" s="205"/>
      <c r="Q392" s="205"/>
      <c r="R392" s="205"/>
      <c r="S392" s="205"/>
      <c r="T392" s="205"/>
      <c r="U392" s="205"/>
      <c r="V392" s="205"/>
      <c r="W392" s="205"/>
      <c r="X392" s="206"/>
      <c r="AT392" s="200" t="s">
        <v>143</v>
      </c>
      <c r="AU392" s="200" t="s">
        <v>84</v>
      </c>
      <c r="AV392" s="12" t="s">
        <v>84</v>
      </c>
      <c r="AW392" s="12" t="s">
        <v>7</v>
      </c>
      <c r="AX392" s="12" t="s">
        <v>72</v>
      </c>
      <c r="AY392" s="200" t="s">
        <v>132</v>
      </c>
    </row>
    <row r="393" spans="2:65" s="11" customFormat="1" ht="13.5">
      <c r="B393" s="190"/>
      <c r="D393" s="191" t="s">
        <v>143</v>
      </c>
      <c r="E393" s="192" t="s">
        <v>5</v>
      </c>
      <c r="F393" s="193" t="s">
        <v>214</v>
      </c>
      <c r="H393" s="194" t="s">
        <v>5</v>
      </c>
      <c r="I393" s="195"/>
      <c r="J393" s="195"/>
      <c r="M393" s="190"/>
      <c r="N393" s="196"/>
      <c r="O393" s="197"/>
      <c r="P393" s="197"/>
      <c r="Q393" s="197"/>
      <c r="R393" s="197"/>
      <c r="S393" s="197"/>
      <c r="T393" s="197"/>
      <c r="U393" s="197"/>
      <c r="V393" s="197"/>
      <c r="W393" s="197"/>
      <c r="X393" s="198"/>
      <c r="AT393" s="194" t="s">
        <v>143</v>
      </c>
      <c r="AU393" s="194" t="s">
        <v>84</v>
      </c>
      <c r="AV393" s="11" t="s">
        <v>77</v>
      </c>
      <c r="AW393" s="11" t="s">
        <v>7</v>
      </c>
      <c r="AX393" s="11" t="s">
        <v>72</v>
      </c>
      <c r="AY393" s="194" t="s">
        <v>132</v>
      </c>
    </row>
    <row r="394" spans="2:65" s="12" customFormat="1" ht="13.5">
      <c r="B394" s="199"/>
      <c r="D394" s="191" t="s">
        <v>143</v>
      </c>
      <c r="E394" s="200" t="s">
        <v>5</v>
      </c>
      <c r="F394" s="201" t="s">
        <v>410</v>
      </c>
      <c r="H394" s="202">
        <v>4.0430000000000001</v>
      </c>
      <c r="I394" s="203"/>
      <c r="J394" s="203"/>
      <c r="M394" s="199"/>
      <c r="N394" s="204"/>
      <c r="O394" s="205"/>
      <c r="P394" s="205"/>
      <c r="Q394" s="205"/>
      <c r="R394" s="205"/>
      <c r="S394" s="205"/>
      <c r="T394" s="205"/>
      <c r="U394" s="205"/>
      <c r="V394" s="205"/>
      <c r="W394" s="205"/>
      <c r="X394" s="206"/>
      <c r="AT394" s="200" t="s">
        <v>143</v>
      </c>
      <c r="AU394" s="200" t="s">
        <v>84</v>
      </c>
      <c r="AV394" s="12" t="s">
        <v>84</v>
      </c>
      <c r="AW394" s="12" t="s">
        <v>7</v>
      </c>
      <c r="AX394" s="12" t="s">
        <v>72</v>
      </c>
      <c r="AY394" s="200" t="s">
        <v>132</v>
      </c>
    </row>
    <row r="395" spans="2:65" s="14" customFormat="1" ht="13.5">
      <c r="B395" s="233"/>
      <c r="D395" s="191" t="s">
        <v>143</v>
      </c>
      <c r="E395" s="234" t="s">
        <v>5</v>
      </c>
      <c r="F395" s="235" t="s">
        <v>390</v>
      </c>
      <c r="H395" s="236">
        <v>195.03800000000001</v>
      </c>
      <c r="I395" s="237"/>
      <c r="J395" s="237"/>
      <c r="M395" s="233"/>
      <c r="N395" s="238"/>
      <c r="O395" s="239"/>
      <c r="P395" s="239"/>
      <c r="Q395" s="239"/>
      <c r="R395" s="239"/>
      <c r="S395" s="239"/>
      <c r="T395" s="239"/>
      <c r="U395" s="239"/>
      <c r="V395" s="239"/>
      <c r="W395" s="239"/>
      <c r="X395" s="240"/>
      <c r="AT395" s="234" t="s">
        <v>143</v>
      </c>
      <c r="AU395" s="234" t="s">
        <v>84</v>
      </c>
      <c r="AV395" s="14" t="s">
        <v>295</v>
      </c>
      <c r="AW395" s="14" t="s">
        <v>7</v>
      </c>
      <c r="AX395" s="14" t="s">
        <v>72</v>
      </c>
      <c r="AY395" s="234" t="s">
        <v>132</v>
      </c>
    </row>
    <row r="396" spans="2:65" s="13" customFormat="1" ht="13.5">
      <c r="B396" s="207"/>
      <c r="D396" s="208" t="s">
        <v>143</v>
      </c>
      <c r="E396" s="209" t="s">
        <v>5</v>
      </c>
      <c r="F396" s="210" t="s">
        <v>146</v>
      </c>
      <c r="H396" s="211">
        <v>195.03800000000001</v>
      </c>
      <c r="I396" s="212"/>
      <c r="J396" s="212"/>
      <c r="M396" s="207"/>
      <c r="N396" s="213"/>
      <c r="O396" s="214"/>
      <c r="P396" s="214"/>
      <c r="Q396" s="214"/>
      <c r="R396" s="214"/>
      <c r="S396" s="214"/>
      <c r="T396" s="214"/>
      <c r="U396" s="214"/>
      <c r="V396" s="214"/>
      <c r="W396" s="214"/>
      <c r="X396" s="215"/>
      <c r="AT396" s="216" t="s">
        <v>143</v>
      </c>
      <c r="AU396" s="216" t="s">
        <v>84</v>
      </c>
      <c r="AV396" s="13" t="s">
        <v>141</v>
      </c>
      <c r="AW396" s="13" t="s">
        <v>7</v>
      </c>
      <c r="AX396" s="13" t="s">
        <v>77</v>
      </c>
      <c r="AY396" s="216" t="s">
        <v>132</v>
      </c>
    </row>
    <row r="397" spans="2:65" s="1" customFormat="1" ht="22.5" customHeight="1">
      <c r="B397" s="177"/>
      <c r="C397" s="220" t="s">
        <v>221</v>
      </c>
      <c r="D397" s="220" t="s">
        <v>217</v>
      </c>
      <c r="E397" s="221" t="s">
        <v>411</v>
      </c>
      <c r="F397" s="222" t="s">
        <v>412</v>
      </c>
      <c r="G397" s="223" t="s">
        <v>139</v>
      </c>
      <c r="H397" s="224">
        <v>127.40300000000001</v>
      </c>
      <c r="I397" s="225"/>
      <c r="J397" s="226"/>
      <c r="K397" s="227">
        <f>ROUND(P397*H397,2)</f>
        <v>0</v>
      </c>
      <c r="L397" s="222" t="s">
        <v>140</v>
      </c>
      <c r="M397" s="228"/>
      <c r="N397" s="229" t="s">
        <v>5</v>
      </c>
      <c r="O397" s="186" t="s">
        <v>41</v>
      </c>
      <c r="P397" s="116">
        <f>I397+J397</f>
        <v>0</v>
      </c>
      <c r="Q397" s="116">
        <f>ROUND(I397*H397,2)</f>
        <v>0</v>
      </c>
      <c r="R397" s="116">
        <f>ROUND(J397*H397,2)</f>
        <v>0</v>
      </c>
      <c r="S397" s="42"/>
      <c r="T397" s="187">
        <f>S397*H397</f>
        <v>0</v>
      </c>
      <c r="U397" s="187">
        <v>1.5E-3</v>
      </c>
      <c r="V397" s="187">
        <f>U397*H397</f>
        <v>0.19110450000000001</v>
      </c>
      <c r="W397" s="187">
        <v>0</v>
      </c>
      <c r="X397" s="188">
        <f>W397*H397</f>
        <v>0</v>
      </c>
      <c r="AR397" s="24" t="s">
        <v>221</v>
      </c>
      <c r="AT397" s="24" t="s">
        <v>217</v>
      </c>
      <c r="AU397" s="24" t="s">
        <v>84</v>
      </c>
      <c r="AY397" s="24" t="s">
        <v>132</v>
      </c>
      <c r="BE397" s="189">
        <f>IF(O397="základní",K397,0)</f>
        <v>0</v>
      </c>
      <c r="BF397" s="189">
        <f>IF(O397="snížená",K397,0)</f>
        <v>0</v>
      </c>
      <c r="BG397" s="189">
        <f>IF(O397="zákl. přenesená",K397,0)</f>
        <v>0</v>
      </c>
      <c r="BH397" s="189">
        <f>IF(O397="sníž. přenesená",K397,0)</f>
        <v>0</v>
      </c>
      <c r="BI397" s="189">
        <f>IF(O397="nulová",K397,0)</f>
        <v>0</v>
      </c>
      <c r="BJ397" s="24" t="s">
        <v>77</v>
      </c>
      <c r="BK397" s="189">
        <f>ROUND(P397*H397,2)</f>
        <v>0</v>
      </c>
      <c r="BL397" s="24" t="s">
        <v>200</v>
      </c>
      <c r="BM397" s="24" t="s">
        <v>413</v>
      </c>
    </row>
    <row r="398" spans="2:65" s="11" customFormat="1" ht="13.5">
      <c r="B398" s="190"/>
      <c r="D398" s="191" t="s">
        <v>143</v>
      </c>
      <c r="E398" s="192" t="s">
        <v>5</v>
      </c>
      <c r="F398" s="193" t="s">
        <v>393</v>
      </c>
      <c r="H398" s="194" t="s">
        <v>5</v>
      </c>
      <c r="I398" s="195"/>
      <c r="J398" s="195"/>
      <c r="M398" s="190"/>
      <c r="N398" s="196"/>
      <c r="O398" s="197"/>
      <c r="P398" s="197"/>
      <c r="Q398" s="197"/>
      <c r="R398" s="197"/>
      <c r="S398" s="197"/>
      <c r="T398" s="197"/>
      <c r="U398" s="197"/>
      <c r="V398" s="197"/>
      <c r="W398" s="197"/>
      <c r="X398" s="198"/>
      <c r="AT398" s="194" t="s">
        <v>143</v>
      </c>
      <c r="AU398" s="194" t="s">
        <v>84</v>
      </c>
      <c r="AV398" s="11" t="s">
        <v>77</v>
      </c>
      <c r="AW398" s="11" t="s">
        <v>7</v>
      </c>
      <c r="AX398" s="11" t="s">
        <v>72</v>
      </c>
      <c r="AY398" s="194" t="s">
        <v>132</v>
      </c>
    </row>
    <row r="399" spans="2:65" s="11" customFormat="1" ht="13.5">
      <c r="B399" s="190"/>
      <c r="D399" s="191" t="s">
        <v>143</v>
      </c>
      <c r="E399" s="192" t="s">
        <v>5</v>
      </c>
      <c r="F399" s="193" t="s">
        <v>297</v>
      </c>
      <c r="H399" s="194" t="s">
        <v>5</v>
      </c>
      <c r="I399" s="195"/>
      <c r="J399" s="195"/>
      <c r="M399" s="190"/>
      <c r="N399" s="196"/>
      <c r="O399" s="197"/>
      <c r="P399" s="197"/>
      <c r="Q399" s="197"/>
      <c r="R399" s="197"/>
      <c r="S399" s="197"/>
      <c r="T399" s="197"/>
      <c r="U399" s="197"/>
      <c r="V399" s="197"/>
      <c r="W399" s="197"/>
      <c r="X399" s="198"/>
      <c r="AT399" s="194" t="s">
        <v>143</v>
      </c>
      <c r="AU399" s="194" t="s">
        <v>84</v>
      </c>
      <c r="AV399" s="11" t="s">
        <v>77</v>
      </c>
      <c r="AW399" s="11" t="s">
        <v>7</v>
      </c>
      <c r="AX399" s="11" t="s">
        <v>72</v>
      </c>
      <c r="AY399" s="194" t="s">
        <v>132</v>
      </c>
    </row>
    <row r="400" spans="2:65" s="12" customFormat="1" ht="13.5">
      <c r="B400" s="199"/>
      <c r="D400" s="191" t="s">
        <v>143</v>
      </c>
      <c r="E400" s="200" t="s">
        <v>5</v>
      </c>
      <c r="F400" s="201" t="s">
        <v>414</v>
      </c>
      <c r="H400" s="202">
        <v>127.40300000000001</v>
      </c>
      <c r="I400" s="203"/>
      <c r="J400" s="203"/>
      <c r="M400" s="199"/>
      <c r="N400" s="204"/>
      <c r="O400" s="205"/>
      <c r="P400" s="205"/>
      <c r="Q400" s="205"/>
      <c r="R400" s="205"/>
      <c r="S400" s="205"/>
      <c r="T400" s="205"/>
      <c r="U400" s="205"/>
      <c r="V400" s="205"/>
      <c r="W400" s="205"/>
      <c r="X400" s="206"/>
      <c r="AT400" s="200" t="s">
        <v>143</v>
      </c>
      <c r="AU400" s="200" t="s">
        <v>84</v>
      </c>
      <c r="AV400" s="12" t="s">
        <v>84</v>
      </c>
      <c r="AW400" s="12" t="s">
        <v>7</v>
      </c>
      <c r="AX400" s="12" t="s">
        <v>72</v>
      </c>
      <c r="AY400" s="200" t="s">
        <v>132</v>
      </c>
    </row>
    <row r="401" spans="2:65" s="14" customFormat="1" ht="13.5">
      <c r="B401" s="233"/>
      <c r="D401" s="191" t="s">
        <v>143</v>
      </c>
      <c r="E401" s="234" t="s">
        <v>5</v>
      </c>
      <c r="F401" s="235" t="s">
        <v>415</v>
      </c>
      <c r="H401" s="236">
        <v>127.40300000000001</v>
      </c>
      <c r="I401" s="237"/>
      <c r="J401" s="237"/>
      <c r="M401" s="233"/>
      <c r="N401" s="238"/>
      <c r="O401" s="239"/>
      <c r="P401" s="239"/>
      <c r="Q401" s="239"/>
      <c r="R401" s="239"/>
      <c r="S401" s="239"/>
      <c r="T401" s="239"/>
      <c r="U401" s="239"/>
      <c r="V401" s="239"/>
      <c r="W401" s="239"/>
      <c r="X401" s="240"/>
      <c r="AT401" s="234" t="s">
        <v>143</v>
      </c>
      <c r="AU401" s="234" t="s">
        <v>84</v>
      </c>
      <c r="AV401" s="14" t="s">
        <v>295</v>
      </c>
      <c r="AW401" s="14" t="s">
        <v>7</v>
      </c>
      <c r="AX401" s="14" t="s">
        <v>72</v>
      </c>
      <c r="AY401" s="234" t="s">
        <v>132</v>
      </c>
    </row>
    <row r="402" spans="2:65" s="13" customFormat="1" ht="13.5">
      <c r="B402" s="207"/>
      <c r="D402" s="208" t="s">
        <v>143</v>
      </c>
      <c r="E402" s="209" t="s">
        <v>5</v>
      </c>
      <c r="F402" s="210" t="s">
        <v>146</v>
      </c>
      <c r="H402" s="211">
        <v>127.40300000000001</v>
      </c>
      <c r="I402" s="212"/>
      <c r="J402" s="212"/>
      <c r="M402" s="207"/>
      <c r="N402" s="213"/>
      <c r="O402" s="214"/>
      <c r="P402" s="214"/>
      <c r="Q402" s="214"/>
      <c r="R402" s="214"/>
      <c r="S402" s="214"/>
      <c r="T402" s="214"/>
      <c r="U402" s="214"/>
      <c r="V402" s="214"/>
      <c r="W402" s="214"/>
      <c r="X402" s="215"/>
      <c r="AT402" s="216" t="s">
        <v>143</v>
      </c>
      <c r="AU402" s="216" t="s">
        <v>84</v>
      </c>
      <c r="AV402" s="13" t="s">
        <v>141</v>
      </c>
      <c r="AW402" s="13" t="s">
        <v>7</v>
      </c>
      <c r="AX402" s="13" t="s">
        <v>77</v>
      </c>
      <c r="AY402" s="216" t="s">
        <v>132</v>
      </c>
    </row>
    <row r="403" spans="2:65" s="1" customFormat="1" ht="22.5" customHeight="1">
      <c r="B403" s="177"/>
      <c r="C403" s="220" t="s">
        <v>416</v>
      </c>
      <c r="D403" s="220" t="s">
        <v>217</v>
      </c>
      <c r="E403" s="221" t="s">
        <v>417</v>
      </c>
      <c r="F403" s="222" t="s">
        <v>418</v>
      </c>
      <c r="G403" s="223" t="s">
        <v>139</v>
      </c>
      <c r="H403" s="224">
        <v>66.894999999999996</v>
      </c>
      <c r="I403" s="225"/>
      <c r="J403" s="226"/>
      <c r="K403" s="227">
        <f>ROUND(P403*H403,2)</f>
        <v>0</v>
      </c>
      <c r="L403" s="222" t="s">
        <v>5</v>
      </c>
      <c r="M403" s="228"/>
      <c r="N403" s="229" t="s">
        <v>5</v>
      </c>
      <c r="O403" s="186" t="s">
        <v>41</v>
      </c>
      <c r="P403" s="116">
        <f>I403+J403</f>
        <v>0</v>
      </c>
      <c r="Q403" s="116">
        <f>ROUND(I403*H403,2)</f>
        <v>0</v>
      </c>
      <c r="R403" s="116">
        <f>ROUND(J403*H403,2)</f>
        <v>0</v>
      </c>
      <c r="S403" s="42"/>
      <c r="T403" s="187">
        <f>S403*H403</f>
        <v>0</v>
      </c>
      <c r="U403" s="187">
        <v>2.0999999999999999E-3</v>
      </c>
      <c r="V403" s="187">
        <f>U403*H403</f>
        <v>0.14047949999999998</v>
      </c>
      <c r="W403" s="187">
        <v>0</v>
      </c>
      <c r="X403" s="188">
        <f>W403*H403</f>
        <v>0</v>
      </c>
      <c r="AR403" s="24" t="s">
        <v>221</v>
      </c>
      <c r="AT403" s="24" t="s">
        <v>217</v>
      </c>
      <c r="AU403" s="24" t="s">
        <v>84</v>
      </c>
      <c r="AY403" s="24" t="s">
        <v>132</v>
      </c>
      <c r="BE403" s="189">
        <f>IF(O403="základní",K403,0)</f>
        <v>0</v>
      </c>
      <c r="BF403" s="189">
        <f>IF(O403="snížená",K403,0)</f>
        <v>0</v>
      </c>
      <c r="BG403" s="189">
        <f>IF(O403="zákl. přenesená",K403,0)</f>
        <v>0</v>
      </c>
      <c r="BH403" s="189">
        <f>IF(O403="sníž. přenesená",K403,0)</f>
        <v>0</v>
      </c>
      <c r="BI403" s="189">
        <f>IF(O403="nulová",K403,0)</f>
        <v>0</v>
      </c>
      <c r="BJ403" s="24" t="s">
        <v>77</v>
      </c>
      <c r="BK403" s="189">
        <f>ROUND(P403*H403,2)</f>
        <v>0</v>
      </c>
      <c r="BL403" s="24" t="s">
        <v>200</v>
      </c>
      <c r="BM403" s="24" t="s">
        <v>419</v>
      </c>
    </row>
    <row r="404" spans="2:65" s="11" customFormat="1" ht="13.5">
      <c r="B404" s="190"/>
      <c r="D404" s="191" t="s">
        <v>143</v>
      </c>
      <c r="E404" s="192" t="s">
        <v>5</v>
      </c>
      <c r="F404" s="193" t="s">
        <v>395</v>
      </c>
      <c r="H404" s="194" t="s">
        <v>5</v>
      </c>
      <c r="I404" s="195"/>
      <c r="J404" s="195"/>
      <c r="M404" s="190"/>
      <c r="N404" s="196"/>
      <c r="O404" s="197"/>
      <c r="P404" s="197"/>
      <c r="Q404" s="197"/>
      <c r="R404" s="197"/>
      <c r="S404" s="197"/>
      <c r="T404" s="197"/>
      <c r="U404" s="197"/>
      <c r="V404" s="197"/>
      <c r="W404" s="197"/>
      <c r="X404" s="198"/>
      <c r="AT404" s="194" t="s">
        <v>143</v>
      </c>
      <c r="AU404" s="194" t="s">
        <v>84</v>
      </c>
      <c r="AV404" s="11" t="s">
        <v>77</v>
      </c>
      <c r="AW404" s="11" t="s">
        <v>7</v>
      </c>
      <c r="AX404" s="11" t="s">
        <v>72</v>
      </c>
      <c r="AY404" s="194" t="s">
        <v>132</v>
      </c>
    </row>
    <row r="405" spans="2:65" s="11" customFormat="1" ht="13.5">
      <c r="B405" s="190"/>
      <c r="D405" s="191" t="s">
        <v>143</v>
      </c>
      <c r="E405" s="192" t="s">
        <v>5</v>
      </c>
      <c r="F405" s="193" t="s">
        <v>304</v>
      </c>
      <c r="H405" s="194" t="s">
        <v>5</v>
      </c>
      <c r="I405" s="195"/>
      <c r="J405" s="195"/>
      <c r="M405" s="190"/>
      <c r="N405" s="196"/>
      <c r="O405" s="197"/>
      <c r="P405" s="197"/>
      <c r="Q405" s="197"/>
      <c r="R405" s="197"/>
      <c r="S405" s="197"/>
      <c r="T405" s="197"/>
      <c r="U405" s="197"/>
      <c r="V405" s="197"/>
      <c r="W405" s="197"/>
      <c r="X405" s="198"/>
      <c r="AT405" s="194" t="s">
        <v>143</v>
      </c>
      <c r="AU405" s="194" t="s">
        <v>84</v>
      </c>
      <c r="AV405" s="11" t="s">
        <v>77</v>
      </c>
      <c r="AW405" s="11" t="s">
        <v>7</v>
      </c>
      <c r="AX405" s="11" t="s">
        <v>72</v>
      </c>
      <c r="AY405" s="194" t="s">
        <v>132</v>
      </c>
    </row>
    <row r="406" spans="2:65" s="12" customFormat="1" ht="13.5">
      <c r="B406" s="199"/>
      <c r="D406" s="191" t="s">
        <v>143</v>
      </c>
      <c r="E406" s="200" t="s">
        <v>5</v>
      </c>
      <c r="F406" s="201" t="s">
        <v>420</v>
      </c>
      <c r="H406" s="202">
        <v>66.894999999999996</v>
      </c>
      <c r="I406" s="203"/>
      <c r="J406" s="203"/>
      <c r="M406" s="199"/>
      <c r="N406" s="204"/>
      <c r="O406" s="205"/>
      <c r="P406" s="205"/>
      <c r="Q406" s="205"/>
      <c r="R406" s="205"/>
      <c r="S406" s="205"/>
      <c r="T406" s="205"/>
      <c r="U406" s="205"/>
      <c r="V406" s="205"/>
      <c r="W406" s="205"/>
      <c r="X406" s="206"/>
      <c r="AT406" s="200" t="s">
        <v>143</v>
      </c>
      <c r="AU406" s="200" t="s">
        <v>84</v>
      </c>
      <c r="AV406" s="12" t="s">
        <v>84</v>
      </c>
      <c r="AW406" s="12" t="s">
        <v>7</v>
      </c>
      <c r="AX406" s="12" t="s">
        <v>72</v>
      </c>
      <c r="AY406" s="200" t="s">
        <v>132</v>
      </c>
    </row>
    <row r="407" spans="2:65" s="13" customFormat="1" ht="13.5">
      <c r="B407" s="207"/>
      <c r="D407" s="208" t="s">
        <v>143</v>
      </c>
      <c r="E407" s="209" t="s">
        <v>5</v>
      </c>
      <c r="F407" s="210" t="s">
        <v>146</v>
      </c>
      <c r="H407" s="211">
        <v>66.894999999999996</v>
      </c>
      <c r="I407" s="212"/>
      <c r="J407" s="212"/>
      <c r="M407" s="207"/>
      <c r="N407" s="213"/>
      <c r="O407" s="214"/>
      <c r="P407" s="214"/>
      <c r="Q407" s="214"/>
      <c r="R407" s="214"/>
      <c r="S407" s="214"/>
      <c r="T407" s="214"/>
      <c r="U407" s="214"/>
      <c r="V407" s="214"/>
      <c r="W407" s="214"/>
      <c r="X407" s="215"/>
      <c r="AT407" s="216" t="s">
        <v>143</v>
      </c>
      <c r="AU407" s="216" t="s">
        <v>84</v>
      </c>
      <c r="AV407" s="13" t="s">
        <v>141</v>
      </c>
      <c r="AW407" s="13" t="s">
        <v>7</v>
      </c>
      <c r="AX407" s="13" t="s">
        <v>77</v>
      </c>
      <c r="AY407" s="216" t="s">
        <v>132</v>
      </c>
    </row>
    <row r="408" spans="2:65" s="1" customFormat="1" ht="22.5" customHeight="1">
      <c r="B408" s="177"/>
      <c r="C408" s="220" t="s">
        <v>421</v>
      </c>
      <c r="D408" s="220" t="s">
        <v>217</v>
      </c>
      <c r="E408" s="221" t="s">
        <v>422</v>
      </c>
      <c r="F408" s="222" t="s">
        <v>423</v>
      </c>
      <c r="G408" s="223" t="s">
        <v>139</v>
      </c>
      <c r="H408" s="224">
        <v>1.1499999999999999</v>
      </c>
      <c r="I408" s="225"/>
      <c r="J408" s="226"/>
      <c r="K408" s="227">
        <f>ROUND(P408*H408,2)</f>
        <v>0</v>
      </c>
      <c r="L408" s="222" t="s">
        <v>5</v>
      </c>
      <c r="M408" s="228"/>
      <c r="N408" s="229" t="s">
        <v>5</v>
      </c>
      <c r="O408" s="186" t="s">
        <v>41</v>
      </c>
      <c r="P408" s="116">
        <f>I408+J408</f>
        <v>0</v>
      </c>
      <c r="Q408" s="116">
        <f>ROUND(I408*H408,2)</f>
        <v>0</v>
      </c>
      <c r="R408" s="116">
        <f>ROUND(J408*H408,2)</f>
        <v>0</v>
      </c>
      <c r="S408" s="42"/>
      <c r="T408" s="187">
        <f>S408*H408</f>
        <v>0</v>
      </c>
      <c r="U408" s="187">
        <v>4.7999999999999996E-3</v>
      </c>
      <c r="V408" s="187">
        <f>U408*H408</f>
        <v>5.5199999999999989E-3</v>
      </c>
      <c r="W408" s="187">
        <v>0</v>
      </c>
      <c r="X408" s="188">
        <f>W408*H408</f>
        <v>0</v>
      </c>
      <c r="AR408" s="24" t="s">
        <v>221</v>
      </c>
      <c r="AT408" s="24" t="s">
        <v>217</v>
      </c>
      <c r="AU408" s="24" t="s">
        <v>84</v>
      </c>
      <c r="AY408" s="24" t="s">
        <v>132</v>
      </c>
      <c r="BE408" s="189">
        <f>IF(O408="základní",K408,0)</f>
        <v>0</v>
      </c>
      <c r="BF408" s="189">
        <f>IF(O408="snížená",K408,0)</f>
        <v>0</v>
      </c>
      <c r="BG408" s="189">
        <f>IF(O408="zákl. přenesená",K408,0)</f>
        <v>0</v>
      </c>
      <c r="BH408" s="189">
        <f>IF(O408="sníž. přenesená",K408,0)</f>
        <v>0</v>
      </c>
      <c r="BI408" s="189">
        <f>IF(O408="nulová",K408,0)</f>
        <v>0</v>
      </c>
      <c r="BJ408" s="24" t="s">
        <v>77</v>
      </c>
      <c r="BK408" s="189">
        <f>ROUND(P408*H408,2)</f>
        <v>0</v>
      </c>
      <c r="BL408" s="24" t="s">
        <v>200</v>
      </c>
      <c r="BM408" s="24" t="s">
        <v>424</v>
      </c>
    </row>
    <row r="409" spans="2:65" s="11" customFormat="1" ht="13.5">
      <c r="B409" s="190"/>
      <c r="D409" s="191" t="s">
        <v>143</v>
      </c>
      <c r="E409" s="192" t="s">
        <v>5</v>
      </c>
      <c r="F409" s="193" t="s">
        <v>398</v>
      </c>
      <c r="H409" s="194" t="s">
        <v>5</v>
      </c>
      <c r="I409" s="195"/>
      <c r="J409" s="195"/>
      <c r="M409" s="190"/>
      <c r="N409" s="196"/>
      <c r="O409" s="197"/>
      <c r="P409" s="197"/>
      <c r="Q409" s="197"/>
      <c r="R409" s="197"/>
      <c r="S409" s="197"/>
      <c r="T409" s="197"/>
      <c r="U409" s="197"/>
      <c r="V409" s="197"/>
      <c r="W409" s="197"/>
      <c r="X409" s="198"/>
      <c r="AT409" s="194" t="s">
        <v>143</v>
      </c>
      <c r="AU409" s="194" t="s">
        <v>84</v>
      </c>
      <c r="AV409" s="11" t="s">
        <v>77</v>
      </c>
      <c r="AW409" s="11" t="s">
        <v>7</v>
      </c>
      <c r="AX409" s="11" t="s">
        <v>72</v>
      </c>
      <c r="AY409" s="194" t="s">
        <v>132</v>
      </c>
    </row>
    <row r="410" spans="2:65" s="11" customFormat="1" ht="13.5">
      <c r="B410" s="190"/>
      <c r="D410" s="191" t="s">
        <v>143</v>
      </c>
      <c r="E410" s="192" t="s">
        <v>5</v>
      </c>
      <c r="F410" s="193" t="s">
        <v>399</v>
      </c>
      <c r="H410" s="194" t="s">
        <v>5</v>
      </c>
      <c r="I410" s="195"/>
      <c r="J410" s="195"/>
      <c r="M410" s="190"/>
      <c r="N410" s="196"/>
      <c r="O410" s="197"/>
      <c r="P410" s="197"/>
      <c r="Q410" s="197"/>
      <c r="R410" s="197"/>
      <c r="S410" s="197"/>
      <c r="T410" s="197"/>
      <c r="U410" s="197"/>
      <c r="V410" s="197"/>
      <c r="W410" s="197"/>
      <c r="X410" s="198"/>
      <c r="AT410" s="194" t="s">
        <v>143</v>
      </c>
      <c r="AU410" s="194" t="s">
        <v>84</v>
      </c>
      <c r="AV410" s="11" t="s">
        <v>77</v>
      </c>
      <c r="AW410" s="11" t="s">
        <v>7</v>
      </c>
      <c r="AX410" s="11" t="s">
        <v>72</v>
      </c>
      <c r="AY410" s="194" t="s">
        <v>132</v>
      </c>
    </row>
    <row r="411" spans="2:65" s="12" customFormat="1" ht="13.5">
      <c r="B411" s="199"/>
      <c r="D411" s="191" t="s">
        <v>143</v>
      </c>
      <c r="E411" s="200" t="s">
        <v>5</v>
      </c>
      <c r="F411" s="201" t="s">
        <v>425</v>
      </c>
      <c r="H411" s="202">
        <v>1.1499999999999999</v>
      </c>
      <c r="I411" s="203"/>
      <c r="J411" s="203"/>
      <c r="M411" s="199"/>
      <c r="N411" s="204"/>
      <c r="O411" s="205"/>
      <c r="P411" s="205"/>
      <c r="Q411" s="205"/>
      <c r="R411" s="205"/>
      <c r="S411" s="205"/>
      <c r="T411" s="205"/>
      <c r="U411" s="205"/>
      <c r="V411" s="205"/>
      <c r="W411" s="205"/>
      <c r="X411" s="206"/>
      <c r="AT411" s="200" t="s">
        <v>143</v>
      </c>
      <c r="AU411" s="200" t="s">
        <v>84</v>
      </c>
      <c r="AV411" s="12" t="s">
        <v>84</v>
      </c>
      <c r="AW411" s="12" t="s">
        <v>7</v>
      </c>
      <c r="AX411" s="12" t="s">
        <v>72</v>
      </c>
      <c r="AY411" s="200" t="s">
        <v>132</v>
      </c>
    </row>
    <row r="412" spans="2:65" s="14" customFormat="1" ht="13.5">
      <c r="B412" s="233"/>
      <c r="D412" s="191" t="s">
        <v>143</v>
      </c>
      <c r="E412" s="234" t="s">
        <v>5</v>
      </c>
      <c r="F412" s="235" t="s">
        <v>401</v>
      </c>
      <c r="H412" s="236">
        <v>1.1499999999999999</v>
      </c>
      <c r="I412" s="237"/>
      <c r="J412" s="237"/>
      <c r="M412" s="233"/>
      <c r="N412" s="238"/>
      <c r="O412" s="239"/>
      <c r="P412" s="239"/>
      <c r="Q412" s="239"/>
      <c r="R412" s="239"/>
      <c r="S412" s="239"/>
      <c r="T412" s="239"/>
      <c r="U412" s="239"/>
      <c r="V412" s="239"/>
      <c r="W412" s="239"/>
      <c r="X412" s="240"/>
      <c r="AT412" s="234" t="s">
        <v>143</v>
      </c>
      <c r="AU412" s="234" t="s">
        <v>84</v>
      </c>
      <c r="AV412" s="14" t="s">
        <v>295</v>
      </c>
      <c r="AW412" s="14" t="s">
        <v>7</v>
      </c>
      <c r="AX412" s="14" t="s">
        <v>72</v>
      </c>
      <c r="AY412" s="234" t="s">
        <v>132</v>
      </c>
    </row>
    <row r="413" spans="2:65" s="13" customFormat="1" ht="13.5">
      <c r="B413" s="207"/>
      <c r="D413" s="208" t="s">
        <v>143</v>
      </c>
      <c r="E413" s="209" t="s">
        <v>5</v>
      </c>
      <c r="F413" s="210" t="s">
        <v>146</v>
      </c>
      <c r="H413" s="211">
        <v>1.1499999999999999</v>
      </c>
      <c r="I413" s="212"/>
      <c r="J413" s="212"/>
      <c r="M413" s="207"/>
      <c r="N413" s="213"/>
      <c r="O413" s="214"/>
      <c r="P413" s="214"/>
      <c r="Q413" s="214"/>
      <c r="R413" s="214"/>
      <c r="S413" s="214"/>
      <c r="T413" s="214"/>
      <c r="U413" s="214"/>
      <c r="V413" s="214"/>
      <c r="W413" s="214"/>
      <c r="X413" s="215"/>
      <c r="AT413" s="216" t="s">
        <v>143</v>
      </c>
      <c r="AU413" s="216" t="s">
        <v>84</v>
      </c>
      <c r="AV413" s="13" t="s">
        <v>141</v>
      </c>
      <c r="AW413" s="13" t="s">
        <v>7</v>
      </c>
      <c r="AX413" s="13" t="s">
        <v>77</v>
      </c>
      <c r="AY413" s="216" t="s">
        <v>132</v>
      </c>
    </row>
    <row r="414" spans="2:65" s="1" customFormat="1" ht="31.5" customHeight="1">
      <c r="B414" s="177"/>
      <c r="C414" s="178" t="s">
        <v>426</v>
      </c>
      <c r="D414" s="178" t="s">
        <v>136</v>
      </c>
      <c r="E414" s="179" t="s">
        <v>427</v>
      </c>
      <c r="F414" s="180" t="s">
        <v>428</v>
      </c>
      <c r="G414" s="181" t="s">
        <v>139</v>
      </c>
      <c r="H414" s="182">
        <v>107.09699999999999</v>
      </c>
      <c r="I414" s="183"/>
      <c r="J414" s="183"/>
      <c r="K414" s="184">
        <f>ROUND(P414*H414,2)</f>
        <v>0</v>
      </c>
      <c r="L414" s="180" t="s">
        <v>140</v>
      </c>
      <c r="M414" s="41"/>
      <c r="N414" s="185" t="s">
        <v>5</v>
      </c>
      <c r="O414" s="186" t="s">
        <v>41</v>
      </c>
      <c r="P414" s="116">
        <f>I414+J414</f>
        <v>0</v>
      </c>
      <c r="Q414" s="116">
        <f>ROUND(I414*H414,2)</f>
        <v>0</v>
      </c>
      <c r="R414" s="116">
        <f>ROUND(J414*H414,2)</f>
        <v>0</v>
      </c>
      <c r="S414" s="42"/>
      <c r="T414" s="187">
        <f>S414*H414</f>
        <v>0</v>
      </c>
      <c r="U414" s="187">
        <v>1.3999999999999999E-4</v>
      </c>
      <c r="V414" s="187">
        <f>U414*H414</f>
        <v>1.4993579999999998E-2</v>
      </c>
      <c r="W414" s="187">
        <v>0</v>
      </c>
      <c r="X414" s="188">
        <f>W414*H414</f>
        <v>0</v>
      </c>
      <c r="AR414" s="24" t="s">
        <v>200</v>
      </c>
      <c r="AT414" s="24" t="s">
        <v>136</v>
      </c>
      <c r="AU414" s="24" t="s">
        <v>84</v>
      </c>
      <c r="AY414" s="24" t="s">
        <v>132</v>
      </c>
      <c r="BE414" s="189">
        <f>IF(O414="základní",K414,0)</f>
        <v>0</v>
      </c>
      <c r="BF414" s="189">
        <f>IF(O414="snížená",K414,0)</f>
        <v>0</v>
      </c>
      <c r="BG414" s="189">
        <f>IF(O414="zákl. přenesená",K414,0)</f>
        <v>0</v>
      </c>
      <c r="BH414" s="189">
        <f>IF(O414="sníž. přenesená",K414,0)</f>
        <v>0</v>
      </c>
      <c r="BI414" s="189">
        <f>IF(O414="nulová",K414,0)</f>
        <v>0</v>
      </c>
      <c r="BJ414" s="24" t="s">
        <v>77</v>
      </c>
      <c r="BK414" s="189">
        <f>ROUND(P414*H414,2)</f>
        <v>0</v>
      </c>
      <c r="BL414" s="24" t="s">
        <v>200</v>
      </c>
      <c r="BM414" s="24" t="s">
        <v>429</v>
      </c>
    </row>
    <row r="415" spans="2:65" s="11" customFormat="1" ht="13.5">
      <c r="B415" s="190"/>
      <c r="D415" s="191" t="s">
        <v>143</v>
      </c>
      <c r="E415" s="192" t="s">
        <v>5</v>
      </c>
      <c r="F415" s="193" t="s">
        <v>430</v>
      </c>
      <c r="H415" s="194" t="s">
        <v>5</v>
      </c>
      <c r="I415" s="195"/>
      <c r="J415" s="195"/>
      <c r="M415" s="190"/>
      <c r="N415" s="196"/>
      <c r="O415" s="197"/>
      <c r="P415" s="197"/>
      <c r="Q415" s="197"/>
      <c r="R415" s="197"/>
      <c r="S415" s="197"/>
      <c r="T415" s="197"/>
      <c r="U415" s="197"/>
      <c r="V415" s="197"/>
      <c r="W415" s="197"/>
      <c r="X415" s="198"/>
      <c r="AT415" s="194" t="s">
        <v>143</v>
      </c>
      <c r="AU415" s="194" t="s">
        <v>84</v>
      </c>
      <c r="AV415" s="11" t="s">
        <v>77</v>
      </c>
      <c r="AW415" s="11" t="s">
        <v>7</v>
      </c>
      <c r="AX415" s="11" t="s">
        <v>72</v>
      </c>
      <c r="AY415" s="194" t="s">
        <v>132</v>
      </c>
    </row>
    <row r="416" spans="2:65" s="12" customFormat="1" ht="13.5">
      <c r="B416" s="199"/>
      <c r="D416" s="191" t="s">
        <v>143</v>
      </c>
      <c r="E416" s="200" t="s">
        <v>5</v>
      </c>
      <c r="F416" s="201" t="s">
        <v>431</v>
      </c>
      <c r="H416" s="202">
        <v>107.09699999999999</v>
      </c>
      <c r="I416" s="203"/>
      <c r="J416" s="203"/>
      <c r="M416" s="199"/>
      <c r="N416" s="204"/>
      <c r="O416" s="205"/>
      <c r="P416" s="205"/>
      <c r="Q416" s="205"/>
      <c r="R416" s="205"/>
      <c r="S416" s="205"/>
      <c r="T416" s="205"/>
      <c r="U416" s="205"/>
      <c r="V416" s="205"/>
      <c r="W416" s="205"/>
      <c r="X416" s="206"/>
      <c r="AT416" s="200" t="s">
        <v>143</v>
      </c>
      <c r="AU416" s="200" t="s">
        <v>84</v>
      </c>
      <c r="AV416" s="12" t="s">
        <v>84</v>
      </c>
      <c r="AW416" s="12" t="s">
        <v>7</v>
      </c>
      <c r="AX416" s="12" t="s">
        <v>72</v>
      </c>
      <c r="AY416" s="200" t="s">
        <v>132</v>
      </c>
    </row>
    <row r="417" spans="2:65" s="13" customFormat="1" ht="13.5">
      <c r="B417" s="207"/>
      <c r="D417" s="208" t="s">
        <v>143</v>
      </c>
      <c r="E417" s="209" t="s">
        <v>5</v>
      </c>
      <c r="F417" s="210" t="s">
        <v>146</v>
      </c>
      <c r="H417" s="211">
        <v>107.09699999999999</v>
      </c>
      <c r="I417" s="212"/>
      <c r="J417" s="212"/>
      <c r="M417" s="207"/>
      <c r="N417" s="213"/>
      <c r="O417" s="214"/>
      <c r="P417" s="214"/>
      <c r="Q417" s="214"/>
      <c r="R417" s="214"/>
      <c r="S417" s="214"/>
      <c r="T417" s="214"/>
      <c r="U417" s="214"/>
      <c r="V417" s="214"/>
      <c r="W417" s="214"/>
      <c r="X417" s="215"/>
      <c r="AT417" s="216" t="s">
        <v>143</v>
      </c>
      <c r="AU417" s="216" t="s">
        <v>84</v>
      </c>
      <c r="AV417" s="13" t="s">
        <v>141</v>
      </c>
      <c r="AW417" s="13" t="s">
        <v>7</v>
      </c>
      <c r="AX417" s="13" t="s">
        <v>77</v>
      </c>
      <c r="AY417" s="216" t="s">
        <v>132</v>
      </c>
    </row>
    <row r="418" spans="2:65" s="1" customFormat="1" ht="31.5" customHeight="1">
      <c r="B418" s="177"/>
      <c r="C418" s="178" t="s">
        <v>432</v>
      </c>
      <c r="D418" s="178" t="s">
        <v>136</v>
      </c>
      <c r="E418" s="179" t="s">
        <v>433</v>
      </c>
      <c r="F418" s="180" t="s">
        <v>434</v>
      </c>
      <c r="G418" s="181" t="s">
        <v>139</v>
      </c>
      <c r="H418" s="182">
        <v>35.398000000000003</v>
      </c>
      <c r="I418" s="183"/>
      <c r="J418" s="183"/>
      <c r="K418" s="184">
        <f>ROUND(P418*H418,2)</f>
        <v>0</v>
      </c>
      <c r="L418" s="180" t="s">
        <v>140</v>
      </c>
      <c r="M418" s="41"/>
      <c r="N418" s="185" t="s">
        <v>5</v>
      </c>
      <c r="O418" s="186" t="s">
        <v>41</v>
      </c>
      <c r="P418" s="116">
        <f>I418+J418</f>
        <v>0</v>
      </c>
      <c r="Q418" s="116">
        <f>ROUND(I418*H418,2)</f>
        <v>0</v>
      </c>
      <c r="R418" s="116">
        <f>ROUND(J418*H418,2)</f>
        <v>0</v>
      </c>
      <c r="S418" s="42"/>
      <c r="T418" s="187">
        <f>S418*H418</f>
        <v>0</v>
      </c>
      <c r="U418" s="187">
        <v>2.7E-4</v>
      </c>
      <c r="V418" s="187">
        <f>U418*H418</f>
        <v>9.5574600000000003E-3</v>
      </c>
      <c r="W418" s="187">
        <v>0</v>
      </c>
      <c r="X418" s="188">
        <f>W418*H418</f>
        <v>0</v>
      </c>
      <c r="AR418" s="24" t="s">
        <v>200</v>
      </c>
      <c r="AT418" s="24" t="s">
        <v>136</v>
      </c>
      <c r="AU418" s="24" t="s">
        <v>84</v>
      </c>
      <c r="AY418" s="24" t="s">
        <v>132</v>
      </c>
      <c r="BE418" s="189">
        <f>IF(O418="základní",K418,0)</f>
        <v>0</v>
      </c>
      <c r="BF418" s="189">
        <f>IF(O418="snížená",K418,0)</f>
        <v>0</v>
      </c>
      <c r="BG418" s="189">
        <f>IF(O418="zákl. přenesená",K418,0)</f>
        <v>0</v>
      </c>
      <c r="BH418" s="189">
        <f>IF(O418="sníž. přenesená",K418,0)</f>
        <v>0</v>
      </c>
      <c r="BI418" s="189">
        <f>IF(O418="nulová",K418,0)</f>
        <v>0</v>
      </c>
      <c r="BJ418" s="24" t="s">
        <v>77</v>
      </c>
      <c r="BK418" s="189">
        <f>ROUND(P418*H418,2)</f>
        <v>0</v>
      </c>
      <c r="BL418" s="24" t="s">
        <v>200</v>
      </c>
      <c r="BM418" s="24" t="s">
        <v>435</v>
      </c>
    </row>
    <row r="419" spans="2:65" s="11" customFormat="1" ht="13.5">
      <c r="B419" s="190"/>
      <c r="D419" s="191" t="s">
        <v>143</v>
      </c>
      <c r="E419" s="192" t="s">
        <v>5</v>
      </c>
      <c r="F419" s="193" t="s">
        <v>436</v>
      </c>
      <c r="H419" s="194" t="s">
        <v>5</v>
      </c>
      <c r="I419" s="195"/>
      <c r="J419" s="195"/>
      <c r="M419" s="190"/>
      <c r="N419" s="196"/>
      <c r="O419" s="197"/>
      <c r="P419" s="197"/>
      <c r="Q419" s="197"/>
      <c r="R419" s="197"/>
      <c r="S419" s="197"/>
      <c r="T419" s="197"/>
      <c r="U419" s="197"/>
      <c r="V419" s="197"/>
      <c r="W419" s="197"/>
      <c r="X419" s="198"/>
      <c r="AT419" s="194" t="s">
        <v>143</v>
      </c>
      <c r="AU419" s="194" t="s">
        <v>84</v>
      </c>
      <c r="AV419" s="11" t="s">
        <v>77</v>
      </c>
      <c r="AW419" s="11" t="s">
        <v>7</v>
      </c>
      <c r="AX419" s="11" t="s">
        <v>72</v>
      </c>
      <c r="AY419" s="194" t="s">
        <v>132</v>
      </c>
    </row>
    <row r="420" spans="2:65" s="12" customFormat="1" ht="13.5">
      <c r="B420" s="199"/>
      <c r="D420" s="191" t="s">
        <v>143</v>
      </c>
      <c r="E420" s="200" t="s">
        <v>5</v>
      </c>
      <c r="F420" s="201" t="s">
        <v>437</v>
      </c>
      <c r="H420" s="202">
        <v>35.398000000000003</v>
      </c>
      <c r="I420" s="203"/>
      <c r="J420" s="203"/>
      <c r="M420" s="199"/>
      <c r="N420" s="204"/>
      <c r="O420" s="205"/>
      <c r="P420" s="205"/>
      <c r="Q420" s="205"/>
      <c r="R420" s="205"/>
      <c r="S420" s="205"/>
      <c r="T420" s="205"/>
      <c r="U420" s="205"/>
      <c r="V420" s="205"/>
      <c r="W420" s="205"/>
      <c r="X420" s="206"/>
      <c r="AT420" s="200" t="s">
        <v>143</v>
      </c>
      <c r="AU420" s="200" t="s">
        <v>84</v>
      </c>
      <c r="AV420" s="12" t="s">
        <v>84</v>
      </c>
      <c r="AW420" s="12" t="s">
        <v>7</v>
      </c>
      <c r="AX420" s="12" t="s">
        <v>72</v>
      </c>
      <c r="AY420" s="200" t="s">
        <v>132</v>
      </c>
    </row>
    <row r="421" spans="2:65" s="13" customFormat="1" ht="13.5">
      <c r="B421" s="207"/>
      <c r="D421" s="208" t="s">
        <v>143</v>
      </c>
      <c r="E421" s="209" t="s">
        <v>5</v>
      </c>
      <c r="F421" s="210" t="s">
        <v>146</v>
      </c>
      <c r="H421" s="211">
        <v>35.398000000000003</v>
      </c>
      <c r="I421" s="212"/>
      <c r="J421" s="212"/>
      <c r="M421" s="207"/>
      <c r="N421" s="213"/>
      <c r="O421" s="214"/>
      <c r="P421" s="214"/>
      <c r="Q421" s="214"/>
      <c r="R421" s="214"/>
      <c r="S421" s="214"/>
      <c r="T421" s="214"/>
      <c r="U421" s="214"/>
      <c r="V421" s="214"/>
      <c r="W421" s="214"/>
      <c r="X421" s="215"/>
      <c r="AT421" s="216" t="s">
        <v>143</v>
      </c>
      <c r="AU421" s="216" t="s">
        <v>84</v>
      </c>
      <c r="AV421" s="13" t="s">
        <v>141</v>
      </c>
      <c r="AW421" s="13" t="s">
        <v>7</v>
      </c>
      <c r="AX421" s="13" t="s">
        <v>77</v>
      </c>
      <c r="AY421" s="216" t="s">
        <v>132</v>
      </c>
    </row>
    <row r="422" spans="2:65" s="1" customFormat="1" ht="31.5" customHeight="1">
      <c r="B422" s="177"/>
      <c r="C422" s="178" t="s">
        <v>438</v>
      </c>
      <c r="D422" s="178" t="s">
        <v>136</v>
      </c>
      <c r="E422" s="179" t="s">
        <v>439</v>
      </c>
      <c r="F422" s="180" t="s">
        <v>440</v>
      </c>
      <c r="G422" s="181" t="s">
        <v>139</v>
      </c>
      <c r="H422" s="182">
        <v>43.595999999999997</v>
      </c>
      <c r="I422" s="183"/>
      <c r="J422" s="183"/>
      <c r="K422" s="184">
        <f>ROUND(P422*H422,2)</f>
        <v>0</v>
      </c>
      <c r="L422" s="180" t="s">
        <v>140</v>
      </c>
      <c r="M422" s="41"/>
      <c r="N422" s="185" t="s">
        <v>5</v>
      </c>
      <c r="O422" s="186" t="s">
        <v>41</v>
      </c>
      <c r="P422" s="116">
        <f>I422+J422</f>
        <v>0</v>
      </c>
      <c r="Q422" s="116">
        <f>ROUND(I422*H422,2)</f>
        <v>0</v>
      </c>
      <c r="R422" s="116">
        <f>ROUND(J422*H422,2)</f>
        <v>0</v>
      </c>
      <c r="S422" s="42"/>
      <c r="T422" s="187">
        <f>S422*H422</f>
        <v>0</v>
      </c>
      <c r="U422" s="187">
        <v>4.0999999999999999E-4</v>
      </c>
      <c r="V422" s="187">
        <f>U422*H422</f>
        <v>1.7874359999999999E-2</v>
      </c>
      <c r="W422" s="187">
        <v>0</v>
      </c>
      <c r="X422" s="188">
        <f>W422*H422</f>
        <v>0</v>
      </c>
      <c r="AR422" s="24" t="s">
        <v>200</v>
      </c>
      <c r="AT422" s="24" t="s">
        <v>136</v>
      </c>
      <c r="AU422" s="24" t="s">
        <v>84</v>
      </c>
      <c r="AY422" s="24" t="s">
        <v>132</v>
      </c>
      <c r="BE422" s="189">
        <f>IF(O422="základní",K422,0)</f>
        <v>0</v>
      </c>
      <c r="BF422" s="189">
        <f>IF(O422="snížená",K422,0)</f>
        <v>0</v>
      </c>
      <c r="BG422" s="189">
        <f>IF(O422="zákl. přenesená",K422,0)</f>
        <v>0</v>
      </c>
      <c r="BH422" s="189">
        <f>IF(O422="sníž. přenesená",K422,0)</f>
        <v>0</v>
      </c>
      <c r="BI422" s="189">
        <f>IF(O422="nulová",K422,0)</f>
        <v>0</v>
      </c>
      <c r="BJ422" s="24" t="s">
        <v>77</v>
      </c>
      <c r="BK422" s="189">
        <f>ROUND(P422*H422,2)</f>
        <v>0</v>
      </c>
      <c r="BL422" s="24" t="s">
        <v>200</v>
      </c>
      <c r="BM422" s="24" t="s">
        <v>441</v>
      </c>
    </row>
    <row r="423" spans="2:65" s="11" customFormat="1" ht="13.5">
      <c r="B423" s="190"/>
      <c r="D423" s="191" t="s">
        <v>143</v>
      </c>
      <c r="E423" s="192" t="s">
        <v>5</v>
      </c>
      <c r="F423" s="193" t="s">
        <v>430</v>
      </c>
      <c r="H423" s="194" t="s">
        <v>5</v>
      </c>
      <c r="I423" s="195"/>
      <c r="J423" s="195"/>
      <c r="M423" s="190"/>
      <c r="N423" s="196"/>
      <c r="O423" s="197"/>
      <c r="P423" s="197"/>
      <c r="Q423" s="197"/>
      <c r="R423" s="197"/>
      <c r="S423" s="197"/>
      <c r="T423" s="197"/>
      <c r="U423" s="197"/>
      <c r="V423" s="197"/>
      <c r="W423" s="197"/>
      <c r="X423" s="198"/>
      <c r="AT423" s="194" t="s">
        <v>143</v>
      </c>
      <c r="AU423" s="194" t="s">
        <v>84</v>
      </c>
      <c r="AV423" s="11" t="s">
        <v>77</v>
      </c>
      <c r="AW423" s="11" t="s">
        <v>7</v>
      </c>
      <c r="AX423" s="11" t="s">
        <v>72</v>
      </c>
      <c r="AY423" s="194" t="s">
        <v>132</v>
      </c>
    </row>
    <row r="424" spans="2:65" s="12" customFormat="1" ht="13.5">
      <c r="B424" s="199"/>
      <c r="D424" s="191" t="s">
        <v>143</v>
      </c>
      <c r="E424" s="200" t="s">
        <v>5</v>
      </c>
      <c r="F424" s="201" t="s">
        <v>442</v>
      </c>
      <c r="H424" s="202">
        <v>43.595999999999997</v>
      </c>
      <c r="I424" s="203"/>
      <c r="J424" s="203"/>
      <c r="M424" s="199"/>
      <c r="N424" s="204"/>
      <c r="O424" s="205"/>
      <c r="P424" s="205"/>
      <c r="Q424" s="205"/>
      <c r="R424" s="205"/>
      <c r="S424" s="205"/>
      <c r="T424" s="205"/>
      <c r="U424" s="205"/>
      <c r="V424" s="205"/>
      <c r="W424" s="205"/>
      <c r="X424" s="206"/>
      <c r="AT424" s="200" t="s">
        <v>143</v>
      </c>
      <c r="AU424" s="200" t="s">
        <v>84</v>
      </c>
      <c r="AV424" s="12" t="s">
        <v>84</v>
      </c>
      <c r="AW424" s="12" t="s">
        <v>7</v>
      </c>
      <c r="AX424" s="12" t="s">
        <v>72</v>
      </c>
      <c r="AY424" s="200" t="s">
        <v>132</v>
      </c>
    </row>
    <row r="425" spans="2:65" s="13" customFormat="1" ht="13.5">
      <c r="B425" s="207"/>
      <c r="D425" s="208" t="s">
        <v>143</v>
      </c>
      <c r="E425" s="209" t="s">
        <v>5</v>
      </c>
      <c r="F425" s="210" t="s">
        <v>146</v>
      </c>
      <c r="H425" s="211">
        <v>43.595999999999997</v>
      </c>
      <c r="I425" s="212"/>
      <c r="J425" s="212"/>
      <c r="M425" s="207"/>
      <c r="N425" s="213"/>
      <c r="O425" s="214"/>
      <c r="P425" s="214"/>
      <c r="Q425" s="214"/>
      <c r="R425" s="214"/>
      <c r="S425" s="214"/>
      <c r="T425" s="214"/>
      <c r="U425" s="214"/>
      <c r="V425" s="214"/>
      <c r="W425" s="214"/>
      <c r="X425" s="215"/>
      <c r="AT425" s="216" t="s">
        <v>143</v>
      </c>
      <c r="AU425" s="216" t="s">
        <v>84</v>
      </c>
      <c r="AV425" s="13" t="s">
        <v>141</v>
      </c>
      <c r="AW425" s="13" t="s">
        <v>7</v>
      </c>
      <c r="AX425" s="13" t="s">
        <v>77</v>
      </c>
      <c r="AY425" s="216" t="s">
        <v>132</v>
      </c>
    </row>
    <row r="426" spans="2:65" s="1" customFormat="1" ht="22.5" customHeight="1">
      <c r="B426" s="177"/>
      <c r="C426" s="178" t="s">
        <v>443</v>
      </c>
      <c r="D426" s="178" t="s">
        <v>136</v>
      </c>
      <c r="E426" s="179" t="s">
        <v>444</v>
      </c>
      <c r="F426" s="180" t="s">
        <v>445</v>
      </c>
      <c r="G426" s="181" t="s">
        <v>446</v>
      </c>
      <c r="H426" s="182">
        <v>89.05</v>
      </c>
      <c r="I426" s="183"/>
      <c r="J426" s="183"/>
      <c r="K426" s="184">
        <f>ROUND(P426*H426,2)</f>
        <v>0</v>
      </c>
      <c r="L426" s="180" t="s">
        <v>140</v>
      </c>
      <c r="M426" s="41"/>
      <c r="N426" s="185" t="s">
        <v>5</v>
      </c>
      <c r="O426" s="186" t="s">
        <v>41</v>
      </c>
      <c r="P426" s="116">
        <f>I426+J426</f>
        <v>0</v>
      </c>
      <c r="Q426" s="116">
        <f>ROUND(I426*H426,2)</f>
        <v>0</v>
      </c>
      <c r="R426" s="116">
        <f>ROUND(J426*H426,2)</f>
        <v>0</v>
      </c>
      <c r="S426" s="42"/>
      <c r="T426" s="187">
        <f>S426*H426</f>
        <v>0</v>
      </c>
      <c r="U426" s="187">
        <v>0</v>
      </c>
      <c r="V426" s="187">
        <f>U426*H426</f>
        <v>0</v>
      </c>
      <c r="W426" s="187">
        <v>0</v>
      </c>
      <c r="X426" s="188">
        <f>W426*H426</f>
        <v>0</v>
      </c>
      <c r="AR426" s="24" t="s">
        <v>200</v>
      </c>
      <c r="AT426" s="24" t="s">
        <v>136</v>
      </c>
      <c r="AU426" s="24" t="s">
        <v>84</v>
      </c>
      <c r="AY426" s="24" t="s">
        <v>132</v>
      </c>
      <c r="BE426" s="189">
        <f>IF(O426="základní",K426,0)</f>
        <v>0</v>
      </c>
      <c r="BF426" s="189">
        <f>IF(O426="snížená",K426,0)</f>
        <v>0</v>
      </c>
      <c r="BG426" s="189">
        <f>IF(O426="zákl. přenesená",K426,0)</f>
        <v>0</v>
      </c>
      <c r="BH426" s="189">
        <f>IF(O426="sníž. přenesená",K426,0)</f>
        <v>0</v>
      </c>
      <c r="BI426" s="189">
        <f>IF(O426="nulová",K426,0)</f>
        <v>0</v>
      </c>
      <c r="BJ426" s="24" t="s">
        <v>77</v>
      </c>
      <c r="BK426" s="189">
        <f>ROUND(P426*H426,2)</f>
        <v>0</v>
      </c>
      <c r="BL426" s="24" t="s">
        <v>200</v>
      </c>
      <c r="BM426" s="24" t="s">
        <v>447</v>
      </c>
    </row>
    <row r="427" spans="2:65" s="11" customFormat="1" ht="13.5">
      <c r="B427" s="190"/>
      <c r="D427" s="191" t="s">
        <v>143</v>
      </c>
      <c r="E427" s="192" t="s">
        <v>5</v>
      </c>
      <c r="F427" s="193" t="s">
        <v>204</v>
      </c>
      <c r="H427" s="194" t="s">
        <v>5</v>
      </c>
      <c r="I427" s="195"/>
      <c r="J427" s="195"/>
      <c r="M427" s="190"/>
      <c r="N427" s="196"/>
      <c r="O427" s="197"/>
      <c r="P427" s="197"/>
      <c r="Q427" s="197"/>
      <c r="R427" s="197"/>
      <c r="S427" s="197"/>
      <c r="T427" s="197"/>
      <c r="U427" s="197"/>
      <c r="V427" s="197"/>
      <c r="W427" s="197"/>
      <c r="X427" s="198"/>
      <c r="AT427" s="194" t="s">
        <v>143</v>
      </c>
      <c r="AU427" s="194" t="s">
        <v>84</v>
      </c>
      <c r="AV427" s="11" t="s">
        <v>77</v>
      </c>
      <c r="AW427" s="11" t="s">
        <v>7</v>
      </c>
      <c r="AX427" s="11" t="s">
        <v>72</v>
      </c>
      <c r="AY427" s="194" t="s">
        <v>132</v>
      </c>
    </row>
    <row r="428" spans="2:65" s="12" customFormat="1" ht="13.5">
      <c r="B428" s="199"/>
      <c r="D428" s="191" t="s">
        <v>143</v>
      </c>
      <c r="E428" s="200" t="s">
        <v>5</v>
      </c>
      <c r="F428" s="201" t="s">
        <v>448</v>
      </c>
      <c r="H428" s="202">
        <v>32.549999999999997</v>
      </c>
      <c r="I428" s="203"/>
      <c r="J428" s="203"/>
      <c r="M428" s="199"/>
      <c r="N428" s="204"/>
      <c r="O428" s="205"/>
      <c r="P428" s="205"/>
      <c r="Q428" s="205"/>
      <c r="R428" s="205"/>
      <c r="S428" s="205"/>
      <c r="T428" s="205"/>
      <c r="U428" s="205"/>
      <c r="V428" s="205"/>
      <c r="W428" s="205"/>
      <c r="X428" s="206"/>
      <c r="AT428" s="200" t="s">
        <v>143</v>
      </c>
      <c r="AU428" s="200" t="s">
        <v>84</v>
      </c>
      <c r="AV428" s="12" t="s">
        <v>84</v>
      </c>
      <c r="AW428" s="12" t="s">
        <v>7</v>
      </c>
      <c r="AX428" s="12" t="s">
        <v>72</v>
      </c>
      <c r="AY428" s="200" t="s">
        <v>132</v>
      </c>
    </row>
    <row r="429" spans="2:65" s="11" customFormat="1" ht="13.5">
      <c r="B429" s="190"/>
      <c r="D429" s="191" t="s">
        <v>143</v>
      </c>
      <c r="E429" s="192" t="s">
        <v>5</v>
      </c>
      <c r="F429" s="193" t="s">
        <v>206</v>
      </c>
      <c r="H429" s="194" t="s">
        <v>5</v>
      </c>
      <c r="I429" s="195"/>
      <c r="J429" s="195"/>
      <c r="M429" s="190"/>
      <c r="N429" s="196"/>
      <c r="O429" s="197"/>
      <c r="P429" s="197"/>
      <c r="Q429" s="197"/>
      <c r="R429" s="197"/>
      <c r="S429" s="197"/>
      <c r="T429" s="197"/>
      <c r="U429" s="197"/>
      <c r="V429" s="197"/>
      <c r="W429" s="197"/>
      <c r="X429" s="198"/>
      <c r="AT429" s="194" t="s">
        <v>143</v>
      </c>
      <c r="AU429" s="194" t="s">
        <v>84</v>
      </c>
      <c r="AV429" s="11" t="s">
        <v>77</v>
      </c>
      <c r="AW429" s="11" t="s">
        <v>7</v>
      </c>
      <c r="AX429" s="11" t="s">
        <v>72</v>
      </c>
      <c r="AY429" s="194" t="s">
        <v>132</v>
      </c>
    </row>
    <row r="430" spans="2:65" s="12" customFormat="1" ht="13.5">
      <c r="B430" s="199"/>
      <c r="D430" s="191" t="s">
        <v>143</v>
      </c>
      <c r="E430" s="200" t="s">
        <v>5</v>
      </c>
      <c r="F430" s="201" t="s">
        <v>449</v>
      </c>
      <c r="H430" s="202">
        <v>16.05</v>
      </c>
      <c r="I430" s="203"/>
      <c r="J430" s="203"/>
      <c r="M430" s="199"/>
      <c r="N430" s="204"/>
      <c r="O430" s="205"/>
      <c r="P430" s="205"/>
      <c r="Q430" s="205"/>
      <c r="R430" s="205"/>
      <c r="S430" s="205"/>
      <c r="T430" s="205"/>
      <c r="U430" s="205"/>
      <c r="V430" s="205"/>
      <c r="W430" s="205"/>
      <c r="X430" s="206"/>
      <c r="AT430" s="200" t="s">
        <v>143</v>
      </c>
      <c r="AU430" s="200" t="s">
        <v>84</v>
      </c>
      <c r="AV430" s="12" t="s">
        <v>84</v>
      </c>
      <c r="AW430" s="12" t="s">
        <v>7</v>
      </c>
      <c r="AX430" s="12" t="s">
        <v>72</v>
      </c>
      <c r="AY430" s="200" t="s">
        <v>132</v>
      </c>
    </row>
    <row r="431" spans="2:65" s="11" customFormat="1" ht="13.5">
      <c r="B431" s="190"/>
      <c r="D431" s="191" t="s">
        <v>143</v>
      </c>
      <c r="E431" s="192" t="s">
        <v>5</v>
      </c>
      <c r="F431" s="193" t="s">
        <v>208</v>
      </c>
      <c r="H431" s="194" t="s">
        <v>5</v>
      </c>
      <c r="I431" s="195"/>
      <c r="J431" s="195"/>
      <c r="M431" s="190"/>
      <c r="N431" s="196"/>
      <c r="O431" s="197"/>
      <c r="P431" s="197"/>
      <c r="Q431" s="197"/>
      <c r="R431" s="197"/>
      <c r="S431" s="197"/>
      <c r="T431" s="197"/>
      <c r="U431" s="197"/>
      <c r="V431" s="197"/>
      <c r="W431" s="197"/>
      <c r="X431" s="198"/>
      <c r="AT431" s="194" t="s">
        <v>143</v>
      </c>
      <c r="AU431" s="194" t="s">
        <v>84</v>
      </c>
      <c r="AV431" s="11" t="s">
        <v>77</v>
      </c>
      <c r="AW431" s="11" t="s">
        <v>7</v>
      </c>
      <c r="AX431" s="11" t="s">
        <v>72</v>
      </c>
      <c r="AY431" s="194" t="s">
        <v>132</v>
      </c>
    </row>
    <row r="432" spans="2:65" s="12" customFormat="1" ht="13.5">
      <c r="B432" s="199"/>
      <c r="D432" s="191" t="s">
        <v>143</v>
      </c>
      <c r="E432" s="200" t="s">
        <v>5</v>
      </c>
      <c r="F432" s="201" t="s">
        <v>450</v>
      </c>
      <c r="H432" s="202">
        <v>9.9</v>
      </c>
      <c r="I432" s="203"/>
      <c r="J432" s="203"/>
      <c r="M432" s="199"/>
      <c r="N432" s="204"/>
      <c r="O432" s="205"/>
      <c r="P432" s="205"/>
      <c r="Q432" s="205"/>
      <c r="R432" s="205"/>
      <c r="S432" s="205"/>
      <c r="T432" s="205"/>
      <c r="U432" s="205"/>
      <c r="V432" s="205"/>
      <c r="W432" s="205"/>
      <c r="X432" s="206"/>
      <c r="AT432" s="200" t="s">
        <v>143</v>
      </c>
      <c r="AU432" s="200" t="s">
        <v>84</v>
      </c>
      <c r="AV432" s="12" t="s">
        <v>84</v>
      </c>
      <c r="AW432" s="12" t="s">
        <v>7</v>
      </c>
      <c r="AX432" s="12" t="s">
        <v>72</v>
      </c>
      <c r="AY432" s="200" t="s">
        <v>132</v>
      </c>
    </row>
    <row r="433" spans="2:65" s="11" customFormat="1" ht="13.5">
      <c r="B433" s="190"/>
      <c r="D433" s="191" t="s">
        <v>143</v>
      </c>
      <c r="E433" s="192" t="s">
        <v>5</v>
      </c>
      <c r="F433" s="193" t="s">
        <v>210</v>
      </c>
      <c r="H433" s="194" t="s">
        <v>5</v>
      </c>
      <c r="I433" s="195"/>
      <c r="J433" s="195"/>
      <c r="M433" s="190"/>
      <c r="N433" s="196"/>
      <c r="O433" s="197"/>
      <c r="P433" s="197"/>
      <c r="Q433" s="197"/>
      <c r="R433" s="197"/>
      <c r="S433" s="197"/>
      <c r="T433" s="197"/>
      <c r="U433" s="197"/>
      <c r="V433" s="197"/>
      <c r="W433" s="197"/>
      <c r="X433" s="198"/>
      <c r="AT433" s="194" t="s">
        <v>143</v>
      </c>
      <c r="AU433" s="194" t="s">
        <v>84</v>
      </c>
      <c r="AV433" s="11" t="s">
        <v>77</v>
      </c>
      <c r="AW433" s="11" t="s">
        <v>7</v>
      </c>
      <c r="AX433" s="11" t="s">
        <v>72</v>
      </c>
      <c r="AY433" s="194" t="s">
        <v>132</v>
      </c>
    </row>
    <row r="434" spans="2:65" s="12" customFormat="1" ht="13.5">
      <c r="B434" s="199"/>
      <c r="D434" s="191" t="s">
        <v>143</v>
      </c>
      <c r="E434" s="200" t="s">
        <v>5</v>
      </c>
      <c r="F434" s="201" t="s">
        <v>451</v>
      </c>
      <c r="H434" s="202">
        <v>6.75</v>
      </c>
      <c r="I434" s="203"/>
      <c r="J434" s="203"/>
      <c r="M434" s="199"/>
      <c r="N434" s="204"/>
      <c r="O434" s="205"/>
      <c r="P434" s="205"/>
      <c r="Q434" s="205"/>
      <c r="R434" s="205"/>
      <c r="S434" s="205"/>
      <c r="T434" s="205"/>
      <c r="U434" s="205"/>
      <c r="V434" s="205"/>
      <c r="W434" s="205"/>
      <c r="X434" s="206"/>
      <c r="AT434" s="200" t="s">
        <v>143</v>
      </c>
      <c r="AU434" s="200" t="s">
        <v>84</v>
      </c>
      <c r="AV434" s="12" t="s">
        <v>84</v>
      </c>
      <c r="AW434" s="12" t="s">
        <v>7</v>
      </c>
      <c r="AX434" s="12" t="s">
        <v>72</v>
      </c>
      <c r="AY434" s="200" t="s">
        <v>132</v>
      </c>
    </row>
    <row r="435" spans="2:65" s="11" customFormat="1" ht="13.5">
      <c r="B435" s="190"/>
      <c r="D435" s="191" t="s">
        <v>143</v>
      </c>
      <c r="E435" s="192" t="s">
        <v>5</v>
      </c>
      <c r="F435" s="193" t="s">
        <v>214</v>
      </c>
      <c r="H435" s="194" t="s">
        <v>5</v>
      </c>
      <c r="I435" s="195"/>
      <c r="J435" s="195"/>
      <c r="M435" s="190"/>
      <c r="N435" s="196"/>
      <c r="O435" s="197"/>
      <c r="P435" s="197"/>
      <c r="Q435" s="197"/>
      <c r="R435" s="197"/>
      <c r="S435" s="197"/>
      <c r="T435" s="197"/>
      <c r="U435" s="197"/>
      <c r="V435" s="197"/>
      <c r="W435" s="197"/>
      <c r="X435" s="198"/>
      <c r="AT435" s="194" t="s">
        <v>143</v>
      </c>
      <c r="AU435" s="194" t="s">
        <v>84</v>
      </c>
      <c r="AV435" s="11" t="s">
        <v>77</v>
      </c>
      <c r="AW435" s="11" t="s">
        <v>7</v>
      </c>
      <c r="AX435" s="11" t="s">
        <v>72</v>
      </c>
      <c r="AY435" s="194" t="s">
        <v>132</v>
      </c>
    </row>
    <row r="436" spans="2:65" s="12" customFormat="1" ht="13.5">
      <c r="B436" s="199"/>
      <c r="D436" s="191" t="s">
        <v>143</v>
      </c>
      <c r="E436" s="200" t="s">
        <v>5</v>
      </c>
      <c r="F436" s="201" t="s">
        <v>452</v>
      </c>
      <c r="H436" s="202">
        <v>23.8</v>
      </c>
      <c r="I436" s="203"/>
      <c r="J436" s="203"/>
      <c r="M436" s="199"/>
      <c r="N436" s="204"/>
      <c r="O436" s="205"/>
      <c r="P436" s="205"/>
      <c r="Q436" s="205"/>
      <c r="R436" s="205"/>
      <c r="S436" s="205"/>
      <c r="T436" s="205"/>
      <c r="U436" s="205"/>
      <c r="V436" s="205"/>
      <c r="W436" s="205"/>
      <c r="X436" s="206"/>
      <c r="AT436" s="200" t="s">
        <v>143</v>
      </c>
      <c r="AU436" s="200" t="s">
        <v>84</v>
      </c>
      <c r="AV436" s="12" t="s">
        <v>84</v>
      </c>
      <c r="AW436" s="12" t="s">
        <v>7</v>
      </c>
      <c r="AX436" s="12" t="s">
        <v>72</v>
      </c>
      <c r="AY436" s="200" t="s">
        <v>132</v>
      </c>
    </row>
    <row r="437" spans="2:65" s="13" customFormat="1" ht="13.5">
      <c r="B437" s="207"/>
      <c r="D437" s="208" t="s">
        <v>143</v>
      </c>
      <c r="E437" s="209" t="s">
        <v>5</v>
      </c>
      <c r="F437" s="210" t="s">
        <v>146</v>
      </c>
      <c r="H437" s="211">
        <v>89.05</v>
      </c>
      <c r="I437" s="212"/>
      <c r="J437" s="212"/>
      <c r="M437" s="207"/>
      <c r="N437" s="213"/>
      <c r="O437" s="214"/>
      <c r="P437" s="214"/>
      <c r="Q437" s="214"/>
      <c r="R437" s="214"/>
      <c r="S437" s="214"/>
      <c r="T437" s="214"/>
      <c r="U437" s="214"/>
      <c r="V437" s="214"/>
      <c r="W437" s="214"/>
      <c r="X437" s="215"/>
      <c r="AT437" s="216" t="s">
        <v>143</v>
      </c>
      <c r="AU437" s="216" t="s">
        <v>84</v>
      </c>
      <c r="AV437" s="13" t="s">
        <v>141</v>
      </c>
      <c r="AW437" s="13" t="s">
        <v>7</v>
      </c>
      <c r="AX437" s="13" t="s">
        <v>77</v>
      </c>
      <c r="AY437" s="216" t="s">
        <v>132</v>
      </c>
    </row>
    <row r="438" spans="2:65" s="1" customFormat="1" ht="22.5" customHeight="1">
      <c r="B438" s="177"/>
      <c r="C438" s="220" t="s">
        <v>453</v>
      </c>
      <c r="D438" s="220" t="s">
        <v>217</v>
      </c>
      <c r="E438" s="221" t="s">
        <v>454</v>
      </c>
      <c r="F438" s="222" t="s">
        <v>455</v>
      </c>
      <c r="G438" s="223" t="s">
        <v>255</v>
      </c>
      <c r="H438" s="224">
        <v>95</v>
      </c>
      <c r="I438" s="225"/>
      <c r="J438" s="226"/>
      <c r="K438" s="227">
        <f>ROUND(P438*H438,2)</f>
        <v>0</v>
      </c>
      <c r="L438" s="222" t="s">
        <v>5</v>
      </c>
      <c r="M438" s="228"/>
      <c r="N438" s="229" t="s">
        <v>5</v>
      </c>
      <c r="O438" s="186" t="s">
        <v>41</v>
      </c>
      <c r="P438" s="116">
        <f>I438+J438</f>
        <v>0</v>
      </c>
      <c r="Q438" s="116">
        <f>ROUND(I438*H438,2)</f>
        <v>0</v>
      </c>
      <c r="R438" s="116">
        <f>ROUND(J438*H438,2)</f>
        <v>0</v>
      </c>
      <c r="S438" s="42"/>
      <c r="T438" s="187">
        <f>S438*H438</f>
        <v>0</v>
      </c>
      <c r="U438" s="187">
        <v>3.8000000000000002E-4</v>
      </c>
      <c r="V438" s="187">
        <f>U438*H438</f>
        <v>3.61E-2</v>
      </c>
      <c r="W438" s="187">
        <v>0</v>
      </c>
      <c r="X438" s="188">
        <f>W438*H438</f>
        <v>0</v>
      </c>
      <c r="AR438" s="24" t="s">
        <v>221</v>
      </c>
      <c r="AT438" s="24" t="s">
        <v>217</v>
      </c>
      <c r="AU438" s="24" t="s">
        <v>84</v>
      </c>
      <c r="AY438" s="24" t="s">
        <v>132</v>
      </c>
      <c r="BE438" s="189">
        <f>IF(O438="základní",K438,0)</f>
        <v>0</v>
      </c>
      <c r="BF438" s="189">
        <f>IF(O438="snížená",K438,0)</f>
        <v>0</v>
      </c>
      <c r="BG438" s="189">
        <f>IF(O438="zákl. přenesená",K438,0)</f>
        <v>0</v>
      </c>
      <c r="BH438" s="189">
        <f>IF(O438="sníž. přenesená",K438,0)</f>
        <v>0</v>
      </c>
      <c r="BI438" s="189">
        <f>IF(O438="nulová",K438,0)</f>
        <v>0</v>
      </c>
      <c r="BJ438" s="24" t="s">
        <v>77</v>
      </c>
      <c r="BK438" s="189">
        <f>ROUND(P438*H438,2)</f>
        <v>0</v>
      </c>
      <c r="BL438" s="24" t="s">
        <v>200</v>
      </c>
      <c r="BM438" s="24" t="s">
        <v>456</v>
      </c>
    </row>
    <row r="439" spans="2:65" s="11" customFormat="1" ht="13.5">
      <c r="B439" s="190"/>
      <c r="D439" s="191" t="s">
        <v>143</v>
      </c>
      <c r="E439" s="192" t="s">
        <v>5</v>
      </c>
      <c r="F439" s="193" t="s">
        <v>457</v>
      </c>
      <c r="H439" s="194" t="s">
        <v>5</v>
      </c>
      <c r="I439" s="195"/>
      <c r="J439" s="195"/>
      <c r="M439" s="190"/>
      <c r="N439" s="196"/>
      <c r="O439" s="197"/>
      <c r="P439" s="197"/>
      <c r="Q439" s="197"/>
      <c r="R439" s="197"/>
      <c r="S439" s="197"/>
      <c r="T439" s="197"/>
      <c r="U439" s="197"/>
      <c r="V439" s="197"/>
      <c r="W439" s="197"/>
      <c r="X439" s="198"/>
      <c r="AT439" s="194" t="s">
        <v>143</v>
      </c>
      <c r="AU439" s="194" t="s">
        <v>84</v>
      </c>
      <c r="AV439" s="11" t="s">
        <v>77</v>
      </c>
      <c r="AW439" s="11" t="s">
        <v>7</v>
      </c>
      <c r="AX439" s="11" t="s">
        <v>72</v>
      </c>
      <c r="AY439" s="194" t="s">
        <v>132</v>
      </c>
    </row>
    <row r="440" spans="2:65" s="11" customFormat="1" ht="13.5">
      <c r="B440" s="190"/>
      <c r="D440" s="191" t="s">
        <v>143</v>
      </c>
      <c r="E440" s="192" t="s">
        <v>5</v>
      </c>
      <c r="F440" s="193" t="s">
        <v>204</v>
      </c>
      <c r="H440" s="194" t="s">
        <v>5</v>
      </c>
      <c r="I440" s="195"/>
      <c r="J440" s="195"/>
      <c r="M440" s="190"/>
      <c r="N440" s="196"/>
      <c r="O440" s="197"/>
      <c r="P440" s="197"/>
      <c r="Q440" s="197"/>
      <c r="R440" s="197"/>
      <c r="S440" s="197"/>
      <c r="T440" s="197"/>
      <c r="U440" s="197"/>
      <c r="V440" s="197"/>
      <c r="W440" s="197"/>
      <c r="X440" s="198"/>
      <c r="AT440" s="194" t="s">
        <v>143</v>
      </c>
      <c r="AU440" s="194" t="s">
        <v>84</v>
      </c>
      <c r="AV440" s="11" t="s">
        <v>77</v>
      </c>
      <c r="AW440" s="11" t="s">
        <v>7</v>
      </c>
      <c r="AX440" s="11" t="s">
        <v>72</v>
      </c>
      <c r="AY440" s="194" t="s">
        <v>132</v>
      </c>
    </row>
    <row r="441" spans="2:65" s="11" customFormat="1" ht="13.5">
      <c r="B441" s="190"/>
      <c r="D441" s="191" t="s">
        <v>143</v>
      </c>
      <c r="E441" s="192" t="s">
        <v>5</v>
      </c>
      <c r="F441" s="193" t="s">
        <v>458</v>
      </c>
      <c r="H441" s="194" t="s">
        <v>5</v>
      </c>
      <c r="I441" s="195"/>
      <c r="J441" s="195"/>
      <c r="M441" s="190"/>
      <c r="N441" s="196"/>
      <c r="O441" s="197"/>
      <c r="P441" s="197"/>
      <c r="Q441" s="197"/>
      <c r="R441" s="197"/>
      <c r="S441" s="197"/>
      <c r="T441" s="197"/>
      <c r="U441" s="197"/>
      <c r="V441" s="197"/>
      <c r="W441" s="197"/>
      <c r="X441" s="198"/>
      <c r="AT441" s="194" t="s">
        <v>143</v>
      </c>
      <c r="AU441" s="194" t="s">
        <v>84</v>
      </c>
      <c r="AV441" s="11" t="s">
        <v>77</v>
      </c>
      <c r="AW441" s="11" t="s">
        <v>7</v>
      </c>
      <c r="AX441" s="11" t="s">
        <v>72</v>
      </c>
      <c r="AY441" s="194" t="s">
        <v>132</v>
      </c>
    </row>
    <row r="442" spans="2:65" s="11" customFormat="1" ht="13.5">
      <c r="B442" s="190"/>
      <c r="D442" s="191" t="s">
        <v>143</v>
      </c>
      <c r="E442" s="192" t="s">
        <v>5</v>
      </c>
      <c r="F442" s="193" t="s">
        <v>206</v>
      </c>
      <c r="H442" s="194" t="s">
        <v>5</v>
      </c>
      <c r="I442" s="195"/>
      <c r="J442" s="195"/>
      <c r="M442" s="190"/>
      <c r="N442" s="196"/>
      <c r="O442" s="197"/>
      <c r="P442" s="197"/>
      <c r="Q442" s="197"/>
      <c r="R442" s="197"/>
      <c r="S442" s="197"/>
      <c r="T442" s="197"/>
      <c r="U442" s="197"/>
      <c r="V442" s="197"/>
      <c r="W442" s="197"/>
      <c r="X442" s="198"/>
      <c r="AT442" s="194" t="s">
        <v>143</v>
      </c>
      <c r="AU442" s="194" t="s">
        <v>84</v>
      </c>
      <c r="AV442" s="11" t="s">
        <v>77</v>
      </c>
      <c r="AW442" s="11" t="s">
        <v>7</v>
      </c>
      <c r="AX442" s="11" t="s">
        <v>72</v>
      </c>
      <c r="AY442" s="194" t="s">
        <v>132</v>
      </c>
    </row>
    <row r="443" spans="2:65" s="11" customFormat="1" ht="13.5">
      <c r="B443" s="190"/>
      <c r="D443" s="191" t="s">
        <v>143</v>
      </c>
      <c r="E443" s="192" t="s">
        <v>5</v>
      </c>
      <c r="F443" s="193" t="s">
        <v>459</v>
      </c>
      <c r="H443" s="194" t="s">
        <v>5</v>
      </c>
      <c r="I443" s="195"/>
      <c r="J443" s="195"/>
      <c r="M443" s="190"/>
      <c r="N443" s="196"/>
      <c r="O443" s="197"/>
      <c r="P443" s="197"/>
      <c r="Q443" s="197"/>
      <c r="R443" s="197"/>
      <c r="S443" s="197"/>
      <c r="T443" s="197"/>
      <c r="U443" s="197"/>
      <c r="V443" s="197"/>
      <c r="W443" s="197"/>
      <c r="X443" s="198"/>
      <c r="AT443" s="194" t="s">
        <v>143</v>
      </c>
      <c r="AU443" s="194" t="s">
        <v>84</v>
      </c>
      <c r="AV443" s="11" t="s">
        <v>77</v>
      </c>
      <c r="AW443" s="11" t="s">
        <v>7</v>
      </c>
      <c r="AX443" s="11" t="s">
        <v>72</v>
      </c>
      <c r="AY443" s="194" t="s">
        <v>132</v>
      </c>
    </row>
    <row r="444" spans="2:65" s="11" customFormat="1" ht="13.5">
      <c r="B444" s="190"/>
      <c r="D444" s="191" t="s">
        <v>143</v>
      </c>
      <c r="E444" s="192" t="s">
        <v>5</v>
      </c>
      <c r="F444" s="193" t="s">
        <v>208</v>
      </c>
      <c r="H444" s="194" t="s">
        <v>5</v>
      </c>
      <c r="I444" s="195"/>
      <c r="J444" s="195"/>
      <c r="M444" s="190"/>
      <c r="N444" s="196"/>
      <c r="O444" s="197"/>
      <c r="P444" s="197"/>
      <c r="Q444" s="197"/>
      <c r="R444" s="197"/>
      <c r="S444" s="197"/>
      <c r="T444" s="197"/>
      <c r="U444" s="197"/>
      <c r="V444" s="197"/>
      <c r="W444" s="197"/>
      <c r="X444" s="198"/>
      <c r="AT444" s="194" t="s">
        <v>143</v>
      </c>
      <c r="AU444" s="194" t="s">
        <v>84</v>
      </c>
      <c r="AV444" s="11" t="s">
        <v>77</v>
      </c>
      <c r="AW444" s="11" t="s">
        <v>7</v>
      </c>
      <c r="AX444" s="11" t="s">
        <v>72</v>
      </c>
      <c r="AY444" s="194" t="s">
        <v>132</v>
      </c>
    </row>
    <row r="445" spans="2:65" s="11" customFormat="1" ht="13.5">
      <c r="B445" s="190"/>
      <c r="D445" s="191" t="s">
        <v>143</v>
      </c>
      <c r="E445" s="192" t="s">
        <v>5</v>
      </c>
      <c r="F445" s="193" t="s">
        <v>460</v>
      </c>
      <c r="H445" s="194" t="s">
        <v>5</v>
      </c>
      <c r="I445" s="195"/>
      <c r="J445" s="195"/>
      <c r="M445" s="190"/>
      <c r="N445" s="196"/>
      <c r="O445" s="197"/>
      <c r="P445" s="197"/>
      <c r="Q445" s="197"/>
      <c r="R445" s="197"/>
      <c r="S445" s="197"/>
      <c r="T445" s="197"/>
      <c r="U445" s="197"/>
      <c r="V445" s="197"/>
      <c r="W445" s="197"/>
      <c r="X445" s="198"/>
      <c r="AT445" s="194" t="s">
        <v>143</v>
      </c>
      <c r="AU445" s="194" t="s">
        <v>84</v>
      </c>
      <c r="AV445" s="11" t="s">
        <v>77</v>
      </c>
      <c r="AW445" s="11" t="s">
        <v>7</v>
      </c>
      <c r="AX445" s="11" t="s">
        <v>72</v>
      </c>
      <c r="AY445" s="194" t="s">
        <v>132</v>
      </c>
    </row>
    <row r="446" spans="2:65" s="11" customFormat="1" ht="13.5">
      <c r="B446" s="190"/>
      <c r="D446" s="191" t="s">
        <v>143</v>
      </c>
      <c r="E446" s="192" t="s">
        <v>5</v>
      </c>
      <c r="F446" s="193" t="s">
        <v>210</v>
      </c>
      <c r="H446" s="194" t="s">
        <v>5</v>
      </c>
      <c r="I446" s="195"/>
      <c r="J446" s="195"/>
      <c r="M446" s="190"/>
      <c r="N446" s="196"/>
      <c r="O446" s="197"/>
      <c r="P446" s="197"/>
      <c r="Q446" s="197"/>
      <c r="R446" s="197"/>
      <c r="S446" s="197"/>
      <c r="T446" s="197"/>
      <c r="U446" s="197"/>
      <c r="V446" s="197"/>
      <c r="W446" s="197"/>
      <c r="X446" s="198"/>
      <c r="AT446" s="194" t="s">
        <v>143</v>
      </c>
      <c r="AU446" s="194" t="s">
        <v>84</v>
      </c>
      <c r="AV446" s="11" t="s">
        <v>77</v>
      </c>
      <c r="AW446" s="11" t="s">
        <v>7</v>
      </c>
      <c r="AX446" s="11" t="s">
        <v>72</v>
      </c>
      <c r="AY446" s="194" t="s">
        <v>132</v>
      </c>
    </row>
    <row r="447" spans="2:65" s="11" customFormat="1" ht="13.5">
      <c r="B447" s="190"/>
      <c r="D447" s="191" t="s">
        <v>143</v>
      </c>
      <c r="E447" s="192" t="s">
        <v>5</v>
      </c>
      <c r="F447" s="193" t="s">
        <v>461</v>
      </c>
      <c r="H447" s="194" t="s">
        <v>5</v>
      </c>
      <c r="I447" s="195"/>
      <c r="J447" s="195"/>
      <c r="M447" s="190"/>
      <c r="N447" s="196"/>
      <c r="O447" s="197"/>
      <c r="P447" s="197"/>
      <c r="Q447" s="197"/>
      <c r="R447" s="197"/>
      <c r="S447" s="197"/>
      <c r="T447" s="197"/>
      <c r="U447" s="197"/>
      <c r="V447" s="197"/>
      <c r="W447" s="197"/>
      <c r="X447" s="198"/>
      <c r="AT447" s="194" t="s">
        <v>143</v>
      </c>
      <c r="AU447" s="194" t="s">
        <v>84</v>
      </c>
      <c r="AV447" s="11" t="s">
        <v>77</v>
      </c>
      <c r="AW447" s="11" t="s">
        <v>7</v>
      </c>
      <c r="AX447" s="11" t="s">
        <v>72</v>
      </c>
      <c r="AY447" s="194" t="s">
        <v>132</v>
      </c>
    </row>
    <row r="448" spans="2:65" s="11" customFormat="1" ht="13.5">
      <c r="B448" s="190"/>
      <c r="D448" s="191" t="s">
        <v>143</v>
      </c>
      <c r="E448" s="192" t="s">
        <v>5</v>
      </c>
      <c r="F448" s="193" t="s">
        <v>214</v>
      </c>
      <c r="H448" s="194" t="s">
        <v>5</v>
      </c>
      <c r="I448" s="195"/>
      <c r="J448" s="195"/>
      <c r="M448" s="190"/>
      <c r="N448" s="196"/>
      <c r="O448" s="197"/>
      <c r="P448" s="197"/>
      <c r="Q448" s="197"/>
      <c r="R448" s="197"/>
      <c r="S448" s="197"/>
      <c r="T448" s="197"/>
      <c r="U448" s="197"/>
      <c r="V448" s="197"/>
      <c r="W448" s="197"/>
      <c r="X448" s="198"/>
      <c r="AT448" s="194" t="s">
        <v>143</v>
      </c>
      <c r="AU448" s="194" t="s">
        <v>84</v>
      </c>
      <c r="AV448" s="11" t="s">
        <v>77</v>
      </c>
      <c r="AW448" s="11" t="s">
        <v>7</v>
      </c>
      <c r="AX448" s="11" t="s">
        <v>72</v>
      </c>
      <c r="AY448" s="194" t="s">
        <v>132</v>
      </c>
    </row>
    <row r="449" spans="2:65" s="11" customFormat="1" ht="13.5">
      <c r="B449" s="190"/>
      <c r="D449" s="191" t="s">
        <v>143</v>
      </c>
      <c r="E449" s="192" t="s">
        <v>5</v>
      </c>
      <c r="F449" s="193" t="s">
        <v>462</v>
      </c>
      <c r="H449" s="194" t="s">
        <v>5</v>
      </c>
      <c r="I449" s="195"/>
      <c r="J449" s="195"/>
      <c r="M449" s="190"/>
      <c r="N449" s="196"/>
      <c r="O449" s="197"/>
      <c r="P449" s="197"/>
      <c r="Q449" s="197"/>
      <c r="R449" s="197"/>
      <c r="S449" s="197"/>
      <c r="T449" s="197"/>
      <c r="U449" s="197"/>
      <c r="V449" s="197"/>
      <c r="W449" s="197"/>
      <c r="X449" s="198"/>
      <c r="AT449" s="194" t="s">
        <v>143</v>
      </c>
      <c r="AU449" s="194" t="s">
        <v>84</v>
      </c>
      <c r="AV449" s="11" t="s">
        <v>77</v>
      </c>
      <c r="AW449" s="11" t="s">
        <v>7</v>
      </c>
      <c r="AX449" s="11" t="s">
        <v>72</v>
      </c>
      <c r="AY449" s="194" t="s">
        <v>132</v>
      </c>
    </row>
    <row r="450" spans="2:65" s="12" customFormat="1" ht="13.5">
      <c r="B450" s="199"/>
      <c r="D450" s="191" t="s">
        <v>143</v>
      </c>
      <c r="E450" s="200" t="s">
        <v>5</v>
      </c>
      <c r="F450" s="201" t="s">
        <v>463</v>
      </c>
      <c r="H450" s="202">
        <v>95</v>
      </c>
      <c r="I450" s="203"/>
      <c r="J450" s="203"/>
      <c r="M450" s="199"/>
      <c r="N450" s="204"/>
      <c r="O450" s="205"/>
      <c r="P450" s="205"/>
      <c r="Q450" s="205"/>
      <c r="R450" s="205"/>
      <c r="S450" s="205"/>
      <c r="T450" s="205"/>
      <c r="U450" s="205"/>
      <c r="V450" s="205"/>
      <c r="W450" s="205"/>
      <c r="X450" s="206"/>
      <c r="AT450" s="200" t="s">
        <v>143</v>
      </c>
      <c r="AU450" s="200" t="s">
        <v>84</v>
      </c>
      <c r="AV450" s="12" t="s">
        <v>84</v>
      </c>
      <c r="AW450" s="12" t="s">
        <v>7</v>
      </c>
      <c r="AX450" s="12" t="s">
        <v>72</v>
      </c>
      <c r="AY450" s="200" t="s">
        <v>132</v>
      </c>
    </row>
    <row r="451" spans="2:65" s="13" customFormat="1" ht="13.5">
      <c r="B451" s="207"/>
      <c r="D451" s="208" t="s">
        <v>143</v>
      </c>
      <c r="E451" s="209" t="s">
        <v>5</v>
      </c>
      <c r="F451" s="210" t="s">
        <v>146</v>
      </c>
      <c r="H451" s="211">
        <v>95</v>
      </c>
      <c r="I451" s="212"/>
      <c r="J451" s="212"/>
      <c r="M451" s="207"/>
      <c r="N451" s="213"/>
      <c r="O451" s="214"/>
      <c r="P451" s="214"/>
      <c r="Q451" s="214"/>
      <c r="R451" s="214"/>
      <c r="S451" s="214"/>
      <c r="T451" s="214"/>
      <c r="U451" s="214"/>
      <c r="V451" s="214"/>
      <c r="W451" s="214"/>
      <c r="X451" s="215"/>
      <c r="AT451" s="216" t="s">
        <v>143</v>
      </c>
      <c r="AU451" s="216" t="s">
        <v>84</v>
      </c>
      <c r="AV451" s="13" t="s">
        <v>141</v>
      </c>
      <c r="AW451" s="13" t="s">
        <v>7</v>
      </c>
      <c r="AX451" s="13" t="s">
        <v>77</v>
      </c>
      <c r="AY451" s="216" t="s">
        <v>132</v>
      </c>
    </row>
    <row r="452" spans="2:65" s="1" customFormat="1" ht="22.5" customHeight="1">
      <c r="B452" s="177"/>
      <c r="C452" s="178" t="s">
        <v>464</v>
      </c>
      <c r="D452" s="178" t="s">
        <v>136</v>
      </c>
      <c r="E452" s="179" t="s">
        <v>465</v>
      </c>
      <c r="F452" s="180" t="s">
        <v>466</v>
      </c>
      <c r="G452" s="181" t="s">
        <v>234</v>
      </c>
      <c r="H452" s="230"/>
      <c r="I452" s="183"/>
      <c r="J452" s="183"/>
      <c r="K452" s="184">
        <f>ROUND(P452*H452,2)</f>
        <v>0</v>
      </c>
      <c r="L452" s="180" t="s">
        <v>140</v>
      </c>
      <c r="M452" s="41"/>
      <c r="N452" s="185" t="s">
        <v>5</v>
      </c>
      <c r="O452" s="186" t="s">
        <v>41</v>
      </c>
      <c r="P452" s="116">
        <f>I452+J452</f>
        <v>0</v>
      </c>
      <c r="Q452" s="116">
        <f>ROUND(I452*H452,2)</f>
        <v>0</v>
      </c>
      <c r="R452" s="116">
        <f>ROUND(J452*H452,2)</f>
        <v>0</v>
      </c>
      <c r="S452" s="42"/>
      <c r="T452" s="187">
        <f>S452*H452</f>
        <v>0</v>
      </c>
      <c r="U452" s="187">
        <v>0</v>
      </c>
      <c r="V452" s="187">
        <f>U452*H452</f>
        <v>0</v>
      </c>
      <c r="W452" s="187">
        <v>0</v>
      </c>
      <c r="X452" s="188">
        <f>W452*H452</f>
        <v>0</v>
      </c>
      <c r="AR452" s="24" t="s">
        <v>200</v>
      </c>
      <c r="AT452" s="24" t="s">
        <v>136</v>
      </c>
      <c r="AU452" s="24" t="s">
        <v>84</v>
      </c>
      <c r="AY452" s="24" t="s">
        <v>132</v>
      </c>
      <c r="BE452" s="189">
        <f>IF(O452="základní",K452,0)</f>
        <v>0</v>
      </c>
      <c r="BF452" s="189">
        <f>IF(O452="snížená",K452,0)</f>
        <v>0</v>
      </c>
      <c r="BG452" s="189">
        <f>IF(O452="zákl. přenesená",K452,0)</f>
        <v>0</v>
      </c>
      <c r="BH452" s="189">
        <f>IF(O452="sníž. přenesená",K452,0)</f>
        <v>0</v>
      </c>
      <c r="BI452" s="189">
        <f>IF(O452="nulová",K452,0)</f>
        <v>0</v>
      </c>
      <c r="BJ452" s="24" t="s">
        <v>77</v>
      </c>
      <c r="BK452" s="189">
        <f>ROUND(P452*H452,2)</f>
        <v>0</v>
      </c>
      <c r="BL452" s="24" t="s">
        <v>200</v>
      </c>
      <c r="BM452" s="24" t="s">
        <v>467</v>
      </c>
    </row>
    <row r="453" spans="2:65" s="10" customFormat="1" ht="29.85" customHeight="1">
      <c r="B453" s="162"/>
      <c r="D453" s="174" t="s">
        <v>71</v>
      </c>
      <c r="E453" s="175" t="s">
        <v>468</v>
      </c>
      <c r="F453" s="175" t="s">
        <v>469</v>
      </c>
      <c r="I453" s="165"/>
      <c r="J453" s="165"/>
      <c r="K453" s="176">
        <f>BK453</f>
        <v>0</v>
      </c>
      <c r="M453" s="162"/>
      <c r="N453" s="167"/>
      <c r="O453" s="168"/>
      <c r="P453" s="168"/>
      <c r="Q453" s="169">
        <f>SUM(Q454:Q466)</f>
        <v>0</v>
      </c>
      <c r="R453" s="169">
        <f>SUM(R454:R466)</f>
        <v>0</v>
      </c>
      <c r="S453" s="168"/>
      <c r="T453" s="170">
        <f>SUM(T454:T466)</f>
        <v>0</v>
      </c>
      <c r="U453" s="168"/>
      <c r="V453" s="170">
        <f>SUM(V454:V466)</f>
        <v>1.6959999999999999E-2</v>
      </c>
      <c r="W453" s="168"/>
      <c r="X453" s="171">
        <f>SUM(X454:X466)</f>
        <v>1.7049999999999999E-2</v>
      </c>
      <c r="AR453" s="163" t="s">
        <v>84</v>
      </c>
      <c r="AT453" s="172" t="s">
        <v>71</v>
      </c>
      <c r="AU453" s="172" t="s">
        <v>77</v>
      </c>
      <c r="AY453" s="163" t="s">
        <v>132</v>
      </c>
      <c r="BK453" s="173">
        <f>SUM(BK454:BK466)</f>
        <v>0</v>
      </c>
    </row>
    <row r="454" spans="2:65" s="1" customFormat="1" ht="22.5" customHeight="1">
      <c r="B454" s="177"/>
      <c r="C454" s="178" t="s">
        <v>470</v>
      </c>
      <c r="D454" s="178" t="s">
        <v>136</v>
      </c>
      <c r="E454" s="179" t="s">
        <v>471</v>
      </c>
      <c r="F454" s="180" t="s">
        <v>472</v>
      </c>
      <c r="G454" s="181" t="s">
        <v>255</v>
      </c>
      <c r="H454" s="182">
        <v>1</v>
      </c>
      <c r="I454" s="183"/>
      <c r="J454" s="183"/>
      <c r="K454" s="184">
        <f>ROUND(P454*H454,2)</f>
        <v>0</v>
      </c>
      <c r="L454" s="180" t="s">
        <v>140</v>
      </c>
      <c r="M454" s="41"/>
      <c r="N454" s="185" t="s">
        <v>5</v>
      </c>
      <c r="O454" s="186" t="s">
        <v>41</v>
      </c>
      <c r="P454" s="116">
        <f>I454+J454</f>
        <v>0</v>
      </c>
      <c r="Q454" s="116">
        <f>ROUND(I454*H454,2)</f>
        <v>0</v>
      </c>
      <c r="R454" s="116">
        <f>ROUND(J454*H454,2)</f>
        <v>0</v>
      </c>
      <c r="S454" s="42"/>
      <c r="T454" s="187">
        <f>S454*H454</f>
        <v>0</v>
      </c>
      <c r="U454" s="187">
        <v>0</v>
      </c>
      <c r="V454" s="187">
        <f>U454*H454</f>
        <v>0</v>
      </c>
      <c r="W454" s="187">
        <v>1.7049999999999999E-2</v>
      </c>
      <c r="X454" s="188">
        <f>W454*H454</f>
        <v>1.7049999999999999E-2</v>
      </c>
      <c r="AR454" s="24" t="s">
        <v>200</v>
      </c>
      <c r="AT454" s="24" t="s">
        <v>136</v>
      </c>
      <c r="AU454" s="24" t="s">
        <v>84</v>
      </c>
      <c r="AY454" s="24" t="s">
        <v>132</v>
      </c>
      <c r="BE454" s="189">
        <f>IF(O454="základní",K454,0)</f>
        <v>0</v>
      </c>
      <c r="BF454" s="189">
        <f>IF(O454="snížená",K454,0)</f>
        <v>0</v>
      </c>
      <c r="BG454" s="189">
        <f>IF(O454="zákl. přenesená",K454,0)</f>
        <v>0</v>
      </c>
      <c r="BH454" s="189">
        <f>IF(O454="sníž. přenesená",K454,0)</f>
        <v>0</v>
      </c>
      <c r="BI454" s="189">
        <f>IF(O454="nulová",K454,0)</f>
        <v>0</v>
      </c>
      <c r="BJ454" s="24" t="s">
        <v>77</v>
      </c>
      <c r="BK454" s="189">
        <f>ROUND(P454*H454,2)</f>
        <v>0</v>
      </c>
      <c r="BL454" s="24" t="s">
        <v>200</v>
      </c>
      <c r="BM454" s="24" t="s">
        <v>473</v>
      </c>
    </row>
    <row r="455" spans="2:65" s="12" customFormat="1" ht="13.5">
      <c r="B455" s="199"/>
      <c r="D455" s="191" t="s">
        <v>143</v>
      </c>
      <c r="E455" s="200" t="s">
        <v>5</v>
      </c>
      <c r="F455" s="201" t="s">
        <v>77</v>
      </c>
      <c r="H455" s="202">
        <v>1</v>
      </c>
      <c r="I455" s="203"/>
      <c r="J455" s="203"/>
      <c r="M455" s="199"/>
      <c r="N455" s="204"/>
      <c r="O455" s="205"/>
      <c r="P455" s="205"/>
      <c r="Q455" s="205"/>
      <c r="R455" s="205"/>
      <c r="S455" s="205"/>
      <c r="T455" s="205"/>
      <c r="U455" s="205"/>
      <c r="V455" s="205"/>
      <c r="W455" s="205"/>
      <c r="X455" s="206"/>
      <c r="AT455" s="200" t="s">
        <v>143</v>
      </c>
      <c r="AU455" s="200" t="s">
        <v>84</v>
      </c>
      <c r="AV455" s="12" t="s">
        <v>84</v>
      </c>
      <c r="AW455" s="12" t="s">
        <v>7</v>
      </c>
      <c r="AX455" s="12" t="s">
        <v>72</v>
      </c>
      <c r="AY455" s="200" t="s">
        <v>132</v>
      </c>
    </row>
    <row r="456" spans="2:65" s="13" customFormat="1" ht="13.5">
      <c r="B456" s="207"/>
      <c r="D456" s="208" t="s">
        <v>143</v>
      </c>
      <c r="E456" s="209" t="s">
        <v>5</v>
      </c>
      <c r="F456" s="210" t="s">
        <v>146</v>
      </c>
      <c r="H456" s="211">
        <v>1</v>
      </c>
      <c r="I456" s="212"/>
      <c r="J456" s="212"/>
      <c r="M456" s="207"/>
      <c r="N456" s="213"/>
      <c r="O456" s="214"/>
      <c r="P456" s="214"/>
      <c r="Q456" s="214"/>
      <c r="R456" s="214"/>
      <c r="S456" s="214"/>
      <c r="T456" s="214"/>
      <c r="U456" s="214"/>
      <c r="V456" s="214"/>
      <c r="W456" s="214"/>
      <c r="X456" s="215"/>
      <c r="AT456" s="216" t="s">
        <v>143</v>
      </c>
      <c r="AU456" s="216" t="s">
        <v>84</v>
      </c>
      <c r="AV456" s="13" t="s">
        <v>141</v>
      </c>
      <c r="AW456" s="13" t="s">
        <v>7</v>
      </c>
      <c r="AX456" s="13" t="s">
        <v>77</v>
      </c>
      <c r="AY456" s="216" t="s">
        <v>132</v>
      </c>
    </row>
    <row r="457" spans="2:65" s="1" customFormat="1" ht="44.25" customHeight="1">
      <c r="B457" s="177"/>
      <c r="C457" s="178" t="s">
        <v>474</v>
      </c>
      <c r="D457" s="178" t="s">
        <v>136</v>
      </c>
      <c r="E457" s="179" t="s">
        <v>475</v>
      </c>
      <c r="F457" s="180" t="s">
        <v>476</v>
      </c>
      <c r="G457" s="181" t="s">
        <v>255</v>
      </c>
      <c r="H457" s="182">
        <v>1</v>
      </c>
      <c r="I457" s="183"/>
      <c r="J457" s="183"/>
      <c r="K457" s="184">
        <f>ROUND(P457*H457,2)</f>
        <v>0</v>
      </c>
      <c r="L457" s="180" t="s">
        <v>5</v>
      </c>
      <c r="M457" s="41"/>
      <c r="N457" s="185" t="s">
        <v>5</v>
      </c>
      <c r="O457" s="186" t="s">
        <v>41</v>
      </c>
      <c r="P457" s="116">
        <f>I457+J457</f>
        <v>0</v>
      </c>
      <c r="Q457" s="116">
        <f>ROUND(I457*H457,2)</f>
        <v>0</v>
      </c>
      <c r="R457" s="116">
        <f>ROUND(J457*H457,2)</f>
        <v>0</v>
      </c>
      <c r="S457" s="42"/>
      <c r="T457" s="187">
        <f>S457*H457</f>
        <v>0</v>
      </c>
      <c r="U457" s="187">
        <v>2.1199999999999999E-3</v>
      </c>
      <c r="V457" s="187">
        <f>U457*H457</f>
        <v>2.1199999999999999E-3</v>
      </c>
      <c r="W457" s="187">
        <v>0</v>
      </c>
      <c r="X457" s="188">
        <f>W457*H457</f>
        <v>0</v>
      </c>
      <c r="AR457" s="24" t="s">
        <v>200</v>
      </c>
      <c r="AT457" s="24" t="s">
        <v>136</v>
      </c>
      <c r="AU457" s="24" t="s">
        <v>84</v>
      </c>
      <c r="AY457" s="24" t="s">
        <v>132</v>
      </c>
      <c r="BE457" s="189">
        <f>IF(O457="základní",K457,0)</f>
        <v>0</v>
      </c>
      <c r="BF457" s="189">
        <f>IF(O457="snížená",K457,0)</f>
        <v>0</v>
      </c>
      <c r="BG457" s="189">
        <f>IF(O457="zákl. přenesená",K457,0)</f>
        <v>0</v>
      </c>
      <c r="BH457" s="189">
        <f>IF(O457="sníž. přenesená",K457,0)</f>
        <v>0</v>
      </c>
      <c r="BI457" s="189">
        <f>IF(O457="nulová",K457,0)</f>
        <v>0</v>
      </c>
      <c r="BJ457" s="24" t="s">
        <v>77</v>
      </c>
      <c r="BK457" s="189">
        <f>ROUND(P457*H457,2)</f>
        <v>0</v>
      </c>
      <c r="BL457" s="24" t="s">
        <v>200</v>
      </c>
      <c r="BM457" s="24" t="s">
        <v>477</v>
      </c>
    </row>
    <row r="458" spans="2:65" s="12" customFormat="1" ht="13.5">
      <c r="B458" s="199"/>
      <c r="D458" s="191" t="s">
        <v>143</v>
      </c>
      <c r="E458" s="200" t="s">
        <v>5</v>
      </c>
      <c r="F458" s="201" t="s">
        <v>77</v>
      </c>
      <c r="H458" s="202">
        <v>1</v>
      </c>
      <c r="I458" s="203"/>
      <c r="J458" s="203"/>
      <c r="M458" s="199"/>
      <c r="N458" s="204"/>
      <c r="O458" s="205"/>
      <c r="P458" s="205"/>
      <c r="Q458" s="205"/>
      <c r="R458" s="205"/>
      <c r="S458" s="205"/>
      <c r="T458" s="205"/>
      <c r="U458" s="205"/>
      <c r="V458" s="205"/>
      <c r="W458" s="205"/>
      <c r="X458" s="206"/>
      <c r="AT458" s="200" t="s">
        <v>143</v>
      </c>
      <c r="AU458" s="200" t="s">
        <v>84</v>
      </c>
      <c r="AV458" s="12" t="s">
        <v>84</v>
      </c>
      <c r="AW458" s="12" t="s">
        <v>7</v>
      </c>
      <c r="AX458" s="12" t="s">
        <v>72</v>
      </c>
      <c r="AY458" s="200" t="s">
        <v>132</v>
      </c>
    </row>
    <row r="459" spans="2:65" s="13" customFormat="1" ht="13.5">
      <c r="B459" s="207"/>
      <c r="D459" s="208" t="s">
        <v>143</v>
      </c>
      <c r="E459" s="209" t="s">
        <v>5</v>
      </c>
      <c r="F459" s="210" t="s">
        <v>146</v>
      </c>
      <c r="H459" s="211">
        <v>1</v>
      </c>
      <c r="I459" s="212"/>
      <c r="J459" s="212"/>
      <c r="M459" s="207"/>
      <c r="N459" s="213"/>
      <c r="O459" s="214"/>
      <c r="P459" s="214"/>
      <c r="Q459" s="214"/>
      <c r="R459" s="214"/>
      <c r="S459" s="214"/>
      <c r="T459" s="214"/>
      <c r="U459" s="214"/>
      <c r="V459" s="214"/>
      <c r="W459" s="214"/>
      <c r="X459" s="215"/>
      <c r="AT459" s="216" t="s">
        <v>143</v>
      </c>
      <c r="AU459" s="216" t="s">
        <v>84</v>
      </c>
      <c r="AV459" s="13" t="s">
        <v>141</v>
      </c>
      <c r="AW459" s="13" t="s">
        <v>7</v>
      </c>
      <c r="AX459" s="13" t="s">
        <v>77</v>
      </c>
      <c r="AY459" s="216" t="s">
        <v>132</v>
      </c>
    </row>
    <row r="460" spans="2:65" s="1" customFormat="1" ht="31.5" customHeight="1">
      <c r="B460" s="177"/>
      <c r="C460" s="178" t="s">
        <v>478</v>
      </c>
      <c r="D460" s="178" t="s">
        <v>136</v>
      </c>
      <c r="E460" s="179" t="s">
        <v>479</v>
      </c>
      <c r="F460" s="180" t="s">
        <v>480</v>
      </c>
      <c r="G460" s="181" t="s">
        <v>255</v>
      </c>
      <c r="H460" s="182">
        <v>2</v>
      </c>
      <c r="I460" s="183"/>
      <c r="J460" s="183"/>
      <c r="K460" s="184">
        <f>ROUND(P460*H460,2)</f>
        <v>0</v>
      </c>
      <c r="L460" s="180" t="s">
        <v>5</v>
      </c>
      <c r="M460" s="41"/>
      <c r="N460" s="185" t="s">
        <v>5</v>
      </c>
      <c r="O460" s="186" t="s">
        <v>41</v>
      </c>
      <c r="P460" s="116">
        <f>I460+J460</f>
        <v>0</v>
      </c>
      <c r="Q460" s="116">
        <f>ROUND(I460*H460,2)</f>
        <v>0</v>
      </c>
      <c r="R460" s="116">
        <f>ROUND(J460*H460,2)</f>
        <v>0</v>
      </c>
      <c r="S460" s="42"/>
      <c r="T460" s="187">
        <f>S460*H460</f>
        <v>0</v>
      </c>
      <c r="U460" s="187">
        <v>2.1199999999999999E-3</v>
      </c>
      <c r="V460" s="187">
        <f>U460*H460</f>
        <v>4.2399999999999998E-3</v>
      </c>
      <c r="W460" s="187">
        <v>0</v>
      </c>
      <c r="X460" s="188">
        <f>W460*H460</f>
        <v>0</v>
      </c>
      <c r="AR460" s="24" t="s">
        <v>200</v>
      </c>
      <c r="AT460" s="24" t="s">
        <v>136</v>
      </c>
      <c r="AU460" s="24" t="s">
        <v>84</v>
      </c>
      <c r="AY460" s="24" t="s">
        <v>132</v>
      </c>
      <c r="BE460" s="189">
        <f>IF(O460="základní",K460,0)</f>
        <v>0</v>
      </c>
      <c r="BF460" s="189">
        <f>IF(O460="snížená",K460,0)</f>
        <v>0</v>
      </c>
      <c r="BG460" s="189">
        <f>IF(O460="zákl. přenesená",K460,0)</f>
        <v>0</v>
      </c>
      <c r="BH460" s="189">
        <f>IF(O460="sníž. přenesená",K460,0)</f>
        <v>0</v>
      </c>
      <c r="BI460" s="189">
        <f>IF(O460="nulová",K460,0)</f>
        <v>0</v>
      </c>
      <c r="BJ460" s="24" t="s">
        <v>77</v>
      </c>
      <c r="BK460" s="189">
        <f>ROUND(P460*H460,2)</f>
        <v>0</v>
      </c>
      <c r="BL460" s="24" t="s">
        <v>200</v>
      </c>
      <c r="BM460" s="24" t="s">
        <v>481</v>
      </c>
    </row>
    <row r="461" spans="2:65" s="12" customFormat="1" ht="13.5">
      <c r="B461" s="199"/>
      <c r="D461" s="191" t="s">
        <v>143</v>
      </c>
      <c r="E461" s="200" t="s">
        <v>5</v>
      </c>
      <c r="F461" s="201" t="s">
        <v>84</v>
      </c>
      <c r="H461" s="202">
        <v>2</v>
      </c>
      <c r="I461" s="203"/>
      <c r="J461" s="203"/>
      <c r="M461" s="199"/>
      <c r="N461" s="204"/>
      <c r="O461" s="205"/>
      <c r="P461" s="205"/>
      <c r="Q461" s="205"/>
      <c r="R461" s="205"/>
      <c r="S461" s="205"/>
      <c r="T461" s="205"/>
      <c r="U461" s="205"/>
      <c r="V461" s="205"/>
      <c r="W461" s="205"/>
      <c r="X461" s="206"/>
      <c r="AT461" s="200" t="s">
        <v>143</v>
      </c>
      <c r="AU461" s="200" t="s">
        <v>84</v>
      </c>
      <c r="AV461" s="12" t="s">
        <v>84</v>
      </c>
      <c r="AW461" s="12" t="s">
        <v>7</v>
      </c>
      <c r="AX461" s="12" t="s">
        <v>72</v>
      </c>
      <c r="AY461" s="200" t="s">
        <v>132</v>
      </c>
    </row>
    <row r="462" spans="2:65" s="13" customFormat="1" ht="13.5">
      <c r="B462" s="207"/>
      <c r="D462" s="208" t="s">
        <v>143</v>
      </c>
      <c r="E462" s="209" t="s">
        <v>5</v>
      </c>
      <c r="F462" s="210" t="s">
        <v>146</v>
      </c>
      <c r="H462" s="211">
        <v>2</v>
      </c>
      <c r="I462" s="212"/>
      <c r="J462" s="212"/>
      <c r="M462" s="207"/>
      <c r="N462" s="213"/>
      <c r="O462" s="214"/>
      <c r="P462" s="214"/>
      <c r="Q462" s="214"/>
      <c r="R462" s="214"/>
      <c r="S462" s="214"/>
      <c r="T462" s="214"/>
      <c r="U462" s="214"/>
      <c r="V462" s="214"/>
      <c r="W462" s="214"/>
      <c r="X462" s="215"/>
      <c r="AT462" s="216" t="s">
        <v>143</v>
      </c>
      <c r="AU462" s="216" t="s">
        <v>84</v>
      </c>
      <c r="AV462" s="13" t="s">
        <v>141</v>
      </c>
      <c r="AW462" s="13" t="s">
        <v>7</v>
      </c>
      <c r="AX462" s="13" t="s">
        <v>77</v>
      </c>
      <c r="AY462" s="216" t="s">
        <v>132</v>
      </c>
    </row>
    <row r="463" spans="2:65" s="1" customFormat="1" ht="31.5" customHeight="1">
      <c r="B463" s="177"/>
      <c r="C463" s="178" t="s">
        <v>482</v>
      </c>
      <c r="D463" s="178" t="s">
        <v>136</v>
      </c>
      <c r="E463" s="179" t="s">
        <v>483</v>
      </c>
      <c r="F463" s="180" t="s">
        <v>484</v>
      </c>
      <c r="G463" s="181" t="s">
        <v>255</v>
      </c>
      <c r="H463" s="182">
        <v>5</v>
      </c>
      <c r="I463" s="183"/>
      <c r="J463" s="183"/>
      <c r="K463" s="184">
        <f>ROUND(P463*H463,2)</f>
        <v>0</v>
      </c>
      <c r="L463" s="180" t="s">
        <v>5</v>
      </c>
      <c r="M463" s="41"/>
      <c r="N463" s="185" t="s">
        <v>5</v>
      </c>
      <c r="O463" s="186" t="s">
        <v>41</v>
      </c>
      <c r="P463" s="116">
        <f>I463+J463</f>
        <v>0</v>
      </c>
      <c r="Q463" s="116">
        <f>ROUND(I463*H463,2)</f>
        <v>0</v>
      </c>
      <c r="R463" s="116">
        <f>ROUND(J463*H463,2)</f>
        <v>0</v>
      </c>
      <c r="S463" s="42"/>
      <c r="T463" s="187">
        <f>S463*H463</f>
        <v>0</v>
      </c>
      <c r="U463" s="187">
        <v>2.1199999999999999E-3</v>
      </c>
      <c r="V463" s="187">
        <f>U463*H463</f>
        <v>1.06E-2</v>
      </c>
      <c r="W463" s="187">
        <v>0</v>
      </c>
      <c r="X463" s="188">
        <f>W463*H463</f>
        <v>0</v>
      </c>
      <c r="AR463" s="24" t="s">
        <v>200</v>
      </c>
      <c r="AT463" s="24" t="s">
        <v>136</v>
      </c>
      <c r="AU463" s="24" t="s">
        <v>84</v>
      </c>
      <c r="AY463" s="24" t="s">
        <v>132</v>
      </c>
      <c r="BE463" s="189">
        <f>IF(O463="základní",K463,0)</f>
        <v>0</v>
      </c>
      <c r="BF463" s="189">
        <f>IF(O463="snížená",K463,0)</f>
        <v>0</v>
      </c>
      <c r="BG463" s="189">
        <f>IF(O463="zákl. přenesená",K463,0)</f>
        <v>0</v>
      </c>
      <c r="BH463" s="189">
        <f>IF(O463="sníž. přenesená",K463,0)</f>
        <v>0</v>
      </c>
      <c r="BI463" s="189">
        <f>IF(O463="nulová",K463,0)</f>
        <v>0</v>
      </c>
      <c r="BJ463" s="24" t="s">
        <v>77</v>
      </c>
      <c r="BK463" s="189">
        <f>ROUND(P463*H463,2)</f>
        <v>0</v>
      </c>
      <c r="BL463" s="24" t="s">
        <v>200</v>
      </c>
      <c r="BM463" s="24" t="s">
        <v>485</v>
      </c>
    </row>
    <row r="464" spans="2:65" s="12" customFormat="1" ht="13.5">
      <c r="B464" s="199"/>
      <c r="D464" s="191" t="s">
        <v>143</v>
      </c>
      <c r="E464" s="200" t="s">
        <v>5</v>
      </c>
      <c r="F464" s="201" t="s">
        <v>260</v>
      </c>
      <c r="H464" s="202">
        <v>5</v>
      </c>
      <c r="I464" s="203"/>
      <c r="J464" s="203"/>
      <c r="M464" s="199"/>
      <c r="N464" s="204"/>
      <c r="O464" s="205"/>
      <c r="P464" s="205"/>
      <c r="Q464" s="205"/>
      <c r="R464" s="205"/>
      <c r="S464" s="205"/>
      <c r="T464" s="205"/>
      <c r="U464" s="205"/>
      <c r="V464" s="205"/>
      <c r="W464" s="205"/>
      <c r="X464" s="206"/>
      <c r="AT464" s="200" t="s">
        <v>143</v>
      </c>
      <c r="AU464" s="200" t="s">
        <v>84</v>
      </c>
      <c r="AV464" s="12" t="s">
        <v>84</v>
      </c>
      <c r="AW464" s="12" t="s">
        <v>7</v>
      </c>
      <c r="AX464" s="12" t="s">
        <v>72</v>
      </c>
      <c r="AY464" s="200" t="s">
        <v>132</v>
      </c>
    </row>
    <row r="465" spans="2:65" s="13" customFormat="1" ht="13.5">
      <c r="B465" s="207"/>
      <c r="D465" s="208" t="s">
        <v>143</v>
      </c>
      <c r="E465" s="209" t="s">
        <v>5</v>
      </c>
      <c r="F465" s="210" t="s">
        <v>146</v>
      </c>
      <c r="H465" s="211">
        <v>5</v>
      </c>
      <c r="I465" s="212"/>
      <c r="J465" s="212"/>
      <c r="M465" s="207"/>
      <c r="N465" s="213"/>
      <c r="O465" s="214"/>
      <c r="P465" s="214"/>
      <c r="Q465" s="214"/>
      <c r="R465" s="214"/>
      <c r="S465" s="214"/>
      <c r="T465" s="214"/>
      <c r="U465" s="214"/>
      <c r="V465" s="214"/>
      <c r="W465" s="214"/>
      <c r="X465" s="215"/>
      <c r="AT465" s="216" t="s">
        <v>143</v>
      </c>
      <c r="AU465" s="216" t="s">
        <v>84</v>
      </c>
      <c r="AV465" s="13" t="s">
        <v>141</v>
      </c>
      <c r="AW465" s="13" t="s">
        <v>7</v>
      </c>
      <c r="AX465" s="13" t="s">
        <v>77</v>
      </c>
      <c r="AY465" s="216" t="s">
        <v>132</v>
      </c>
    </row>
    <row r="466" spans="2:65" s="1" customFormat="1" ht="22.5" customHeight="1">
      <c r="B466" s="177"/>
      <c r="C466" s="178" t="s">
        <v>486</v>
      </c>
      <c r="D466" s="178" t="s">
        <v>136</v>
      </c>
      <c r="E466" s="179" t="s">
        <v>487</v>
      </c>
      <c r="F466" s="180" t="s">
        <v>488</v>
      </c>
      <c r="G466" s="181" t="s">
        <v>234</v>
      </c>
      <c r="H466" s="230"/>
      <c r="I466" s="183"/>
      <c r="J466" s="183"/>
      <c r="K466" s="184">
        <f>ROUND(P466*H466,2)</f>
        <v>0</v>
      </c>
      <c r="L466" s="180" t="s">
        <v>140</v>
      </c>
      <c r="M466" s="41"/>
      <c r="N466" s="185" t="s">
        <v>5</v>
      </c>
      <c r="O466" s="186" t="s">
        <v>41</v>
      </c>
      <c r="P466" s="116">
        <f>I466+J466</f>
        <v>0</v>
      </c>
      <c r="Q466" s="116">
        <f>ROUND(I466*H466,2)</f>
        <v>0</v>
      </c>
      <c r="R466" s="116">
        <f>ROUND(J466*H466,2)</f>
        <v>0</v>
      </c>
      <c r="S466" s="42"/>
      <c r="T466" s="187">
        <f>S466*H466</f>
        <v>0</v>
      </c>
      <c r="U466" s="187">
        <v>0</v>
      </c>
      <c r="V466" s="187">
        <f>U466*H466</f>
        <v>0</v>
      </c>
      <c r="W466" s="187">
        <v>0</v>
      </c>
      <c r="X466" s="188">
        <f>W466*H466</f>
        <v>0</v>
      </c>
      <c r="AR466" s="24" t="s">
        <v>200</v>
      </c>
      <c r="AT466" s="24" t="s">
        <v>136</v>
      </c>
      <c r="AU466" s="24" t="s">
        <v>84</v>
      </c>
      <c r="AY466" s="24" t="s">
        <v>132</v>
      </c>
      <c r="BE466" s="189">
        <f>IF(O466="základní",K466,0)</f>
        <v>0</v>
      </c>
      <c r="BF466" s="189">
        <f>IF(O466="snížená",K466,0)</f>
        <v>0</v>
      </c>
      <c r="BG466" s="189">
        <f>IF(O466="zákl. přenesená",K466,0)</f>
        <v>0</v>
      </c>
      <c r="BH466" s="189">
        <f>IF(O466="sníž. přenesená",K466,0)</f>
        <v>0</v>
      </c>
      <c r="BI466" s="189">
        <f>IF(O466="nulová",K466,0)</f>
        <v>0</v>
      </c>
      <c r="BJ466" s="24" t="s">
        <v>77</v>
      </c>
      <c r="BK466" s="189">
        <f>ROUND(P466*H466,2)</f>
        <v>0</v>
      </c>
      <c r="BL466" s="24" t="s">
        <v>200</v>
      </c>
      <c r="BM466" s="24" t="s">
        <v>489</v>
      </c>
    </row>
    <row r="467" spans="2:65" s="10" customFormat="1" ht="29.85" customHeight="1">
      <c r="B467" s="162"/>
      <c r="D467" s="174" t="s">
        <v>71</v>
      </c>
      <c r="E467" s="175" t="s">
        <v>490</v>
      </c>
      <c r="F467" s="175" t="s">
        <v>491</v>
      </c>
      <c r="I467" s="165"/>
      <c r="J467" s="165"/>
      <c r="K467" s="176">
        <f>BK467</f>
        <v>0</v>
      </c>
      <c r="M467" s="162"/>
      <c r="N467" s="167"/>
      <c r="O467" s="168"/>
      <c r="P467" s="168"/>
      <c r="Q467" s="169">
        <f>Q468</f>
        <v>0</v>
      </c>
      <c r="R467" s="169">
        <f>R468</f>
        <v>0</v>
      </c>
      <c r="S467" s="168"/>
      <c r="T467" s="170">
        <f>T468</f>
        <v>0</v>
      </c>
      <c r="U467" s="168"/>
      <c r="V467" s="170">
        <f>V468</f>
        <v>0</v>
      </c>
      <c r="W467" s="168"/>
      <c r="X467" s="171">
        <f>X468</f>
        <v>0</v>
      </c>
      <c r="AR467" s="163" t="s">
        <v>84</v>
      </c>
      <c r="AT467" s="172" t="s">
        <v>71</v>
      </c>
      <c r="AU467" s="172" t="s">
        <v>77</v>
      </c>
      <c r="AY467" s="163" t="s">
        <v>132</v>
      </c>
      <c r="BK467" s="173">
        <f>BK468</f>
        <v>0</v>
      </c>
    </row>
    <row r="468" spans="2:65" s="1" customFormat="1" ht="44.25" customHeight="1">
      <c r="B468" s="177"/>
      <c r="C468" s="178" t="s">
        <v>77</v>
      </c>
      <c r="D468" s="178" t="s">
        <v>136</v>
      </c>
      <c r="E468" s="179" t="s">
        <v>492</v>
      </c>
      <c r="F468" s="180" t="s">
        <v>493</v>
      </c>
      <c r="G468" s="181" t="s">
        <v>162</v>
      </c>
      <c r="H468" s="182">
        <v>1</v>
      </c>
      <c r="I468" s="183"/>
      <c r="J468" s="183"/>
      <c r="K468" s="184">
        <f>ROUND(P468*H468,2)</f>
        <v>0</v>
      </c>
      <c r="L468" s="180" t="s">
        <v>5</v>
      </c>
      <c r="M468" s="41"/>
      <c r="N468" s="185" t="s">
        <v>5</v>
      </c>
      <c r="O468" s="186" t="s">
        <v>41</v>
      </c>
      <c r="P468" s="116">
        <f>I468+J468</f>
        <v>0</v>
      </c>
      <c r="Q468" s="116">
        <f>ROUND(I468*H468,2)</f>
        <v>0</v>
      </c>
      <c r="R468" s="116">
        <f>ROUND(J468*H468,2)</f>
        <v>0</v>
      </c>
      <c r="S468" s="42"/>
      <c r="T468" s="187">
        <f>S468*H468</f>
        <v>0</v>
      </c>
      <c r="U468" s="187">
        <v>0</v>
      </c>
      <c r="V468" s="187">
        <f>U468*H468</f>
        <v>0</v>
      </c>
      <c r="W468" s="187">
        <v>0</v>
      </c>
      <c r="X468" s="188">
        <f>W468*H468</f>
        <v>0</v>
      </c>
      <c r="AR468" s="24" t="s">
        <v>200</v>
      </c>
      <c r="AT468" s="24" t="s">
        <v>136</v>
      </c>
      <c r="AU468" s="24" t="s">
        <v>84</v>
      </c>
      <c r="AY468" s="24" t="s">
        <v>132</v>
      </c>
      <c r="BE468" s="189">
        <f>IF(O468="základní",K468,0)</f>
        <v>0</v>
      </c>
      <c r="BF468" s="189">
        <f>IF(O468="snížená",K468,0)</f>
        <v>0</v>
      </c>
      <c r="BG468" s="189">
        <f>IF(O468="zákl. přenesená",K468,0)</f>
        <v>0</v>
      </c>
      <c r="BH468" s="189">
        <f>IF(O468="sníž. přenesená",K468,0)</f>
        <v>0</v>
      </c>
      <c r="BI468" s="189">
        <f>IF(O468="nulová",K468,0)</f>
        <v>0</v>
      </c>
      <c r="BJ468" s="24" t="s">
        <v>77</v>
      </c>
      <c r="BK468" s="189">
        <f>ROUND(P468*H468,2)</f>
        <v>0</v>
      </c>
      <c r="BL468" s="24" t="s">
        <v>200</v>
      </c>
      <c r="BM468" s="24" t="s">
        <v>494</v>
      </c>
    </row>
    <row r="469" spans="2:65" s="10" customFormat="1" ht="29.85" customHeight="1">
      <c r="B469" s="162"/>
      <c r="D469" s="174" t="s">
        <v>71</v>
      </c>
      <c r="E469" s="175" t="s">
        <v>495</v>
      </c>
      <c r="F469" s="175" t="s">
        <v>496</v>
      </c>
      <c r="I469" s="165"/>
      <c r="J469" s="165"/>
      <c r="K469" s="176">
        <f>BK469</f>
        <v>0</v>
      </c>
      <c r="M469" s="162"/>
      <c r="N469" s="167"/>
      <c r="O469" s="168"/>
      <c r="P469" s="168"/>
      <c r="Q469" s="169">
        <f>SUM(Q470:Q480)</f>
        <v>0</v>
      </c>
      <c r="R469" s="169">
        <f>SUM(R470:R480)</f>
        <v>0</v>
      </c>
      <c r="S469" s="168"/>
      <c r="T469" s="170">
        <f>SUM(T470:T480)</f>
        <v>0</v>
      </c>
      <c r="U469" s="168"/>
      <c r="V469" s="170">
        <f>SUM(V470:V480)</f>
        <v>0</v>
      </c>
      <c r="W469" s="168"/>
      <c r="X469" s="171">
        <f>SUM(X470:X480)</f>
        <v>0</v>
      </c>
      <c r="AR469" s="163" t="s">
        <v>84</v>
      </c>
      <c r="AT469" s="172" t="s">
        <v>71</v>
      </c>
      <c r="AU469" s="172" t="s">
        <v>77</v>
      </c>
      <c r="AY469" s="163" t="s">
        <v>132</v>
      </c>
      <c r="BK469" s="173">
        <f>SUM(BK470:BK480)</f>
        <v>0</v>
      </c>
    </row>
    <row r="470" spans="2:65" s="1" customFormat="1" ht="31.5" customHeight="1">
      <c r="B470" s="177"/>
      <c r="C470" s="178" t="s">
        <v>497</v>
      </c>
      <c r="D470" s="178" t="s">
        <v>136</v>
      </c>
      <c r="E470" s="179" t="s">
        <v>498</v>
      </c>
      <c r="F470" s="180" t="s">
        <v>499</v>
      </c>
      <c r="G470" s="181" t="s">
        <v>139</v>
      </c>
      <c r="H470" s="182">
        <v>3.85</v>
      </c>
      <c r="I470" s="183"/>
      <c r="J470" s="183"/>
      <c r="K470" s="184">
        <f>ROUND(P470*H470,2)</f>
        <v>0</v>
      </c>
      <c r="L470" s="180" t="s">
        <v>5</v>
      </c>
      <c r="M470" s="41"/>
      <c r="N470" s="185" t="s">
        <v>5</v>
      </c>
      <c r="O470" s="186" t="s">
        <v>41</v>
      </c>
      <c r="P470" s="116">
        <f>I470+J470</f>
        <v>0</v>
      </c>
      <c r="Q470" s="116">
        <f>ROUND(I470*H470,2)</f>
        <v>0</v>
      </c>
      <c r="R470" s="116">
        <f>ROUND(J470*H470,2)</f>
        <v>0</v>
      </c>
      <c r="S470" s="42"/>
      <c r="T470" s="187">
        <f>S470*H470</f>
        <v>0</v>
      </c>
      <c r="U470" s="187">
        <v>0</v>
      </c>
      <c r="V470" s="187">
        <f>U470*H470</f>
        <v>0</v>
      </c>
      <c r="W470" s="187">
        <v>0</v>
      </c>
      <c r="X470" s="188">
        <f>W470*H470</f>
        <v>0</v>
      </c>
      <c r="AR470" s="24" t="s">
        <v>200</v>
      </c>
      <c r="AT470" s="24" t="s">
        <v>136</v>
      </c>
      <c r="AU470" s="24" t="s">
        <v>84</v>
      </c>
      <c r="AY470" s="24" t="s">
        <v>132</v>
      </c>
      <c r="BE470" s="189">
        <f>IF(O470="základní",K470,0)</f>
        <v>0</v>
      </c>
      <c r="BF470" s="189">
        <f>IF(O470="snížená",K470,0)</f>
        <v>0</v>
      </c>
      <c r="BG470" s="189">
        <f>IF(O470="zákl. přenesená",K470,0)</f>
        <v>0</v>
      </c>
      <c r="BH470" s="189">
        <f>IF(O470="sníž. přenesená",K470,0)</f>
        <v>0</v>
      </c>
      <c r="BI470" s="189">
        <f>IF(O470="nulová",K470,0)</f>
        <v>0</v>
      </c>
      <c r="BJ470" s="24" t="s">
        <v>77</v>
      </c>
      <c r="BK470" s="189">
        <f>ROUND(P470*H470,2)</f>
        <v>0</v>
      </c>
      <c r="BL470" s="24" t="s">
        <v>200</v>
      </c>
      <c r="BM470" s="24" t="s">
        <v>500</v>
      </c>
    </row>
    <row r="471" spans="2:65" s="11" customFormat="1" ht="13.5">
      <c r="B471" s="190"/>
      <c r="D471" s="191" t="s">
        <v>143</v>
      </c>
      <c r="E471" s="192" t="s">
        <v>5</v>
      </c>
      <c r="F471" s="193" t="s">
        <v>214</v>
      </c>
      <c r="H471" s="194" t="s">
        <v>5</v>
      </c>
      <c r="I471" s="195"/>
      <c r="J471" s="195"/>
      <c r="M471" s="190"/>
      <c r="N471" s="196"/>
      <c r="O471" s="197"/>
      <c r="P471" s="197"/>
      <c r="Q471" s="197"/>
      <c r="R471" s="197"/>
      <c r="S471" s="197"/>
      <c r="T471" s="197"/>
      <c r="U471" s="197"/>
      <c r="V471" s="197"/>
      <c r="W471" s="197"/>
      <c r="X471" s="198"/>
      <c r="AT471" s="194" t="s">
        <v>143</v>
      </c>
      <c r="AU471" s="194" t="s">
        <v>84</v>
      </c>
      <c r="AV471" s="11" t="s">
        <v>77</v>
      </c>
      <c r="AW471" s="11" t="s">
        <v>7</v>
      </c>
      <c r="AX471" s="11" t="s">
        <v>72</v>
      </c>
      <c r="AY471" s="194" t="s">
        <v>132</v>
      </c>
    </row>
    <row r="472" spans="2:65" s="12" customFormat="1" ht="13.5">
      <c r="B472" s="199"/>
      <c r="D472" s="191" t="s">
        <v>143</v>
      </c>
      <c r="E472" s="200" t="s">
        <v>5</v>
      </c>
      <c r="F472" s="201" t="s">
        <v>216</v>
      </c>
      <c r="H472" s="202">
        <v>3.85</v>
      </c>
      <c r="I472" s="203"/>
      <c r="J472" s="203"/>
      <c r="M472" s="199"/>
      <c r="N472" s="204"/>
      <c r="O472" s="205"/>
      <c r="P472" s="205"/>
      <c r="Q472" s="205"/>
      <c r="R472" s="205"/>
      <c r="S472" s="205"/>
      <c r="T472" s="205"/>
      <c r="U472" s="205"/>
      <c r="V472" s="205"/>
      <c r="W472" s="205"/>
      <c r="X472" s="206"/>
      <c r="AT472" s="200" t="s">
        <v>143</v>
      </c>
      <c r="AU472" s="200" t="s">
        <v>84</v>
      </c>
      <c r="AV472" s="12" t="s">
        <v>84</v>
      </c>
      <c r="AW472" s="12" t="s">
        <v>7</v>
      </c>
      <c r="AX472" s="12" t="s">
        <v>72</v>
      </c>
      <c r="AY472" s="200" t="s">
        <v>132</v>
      </c>
    </row>
    <row r="473" spans="2:65" s="13" customFormat="1" ht="13.5">
      <c r="B473" s="207"/>
      <c r="D473" s="208" t="s">
        <v>143</v>
      </c>
      <c r="E473" s="209" t="s">
        <v>5</v>
      </c>
      <c r="F473" s="210" t="s">
        <v>146</v>
      </c>
      <c r="H473" s="211">
        <v>3.85</v>
      </c>
      <c r="I473" s="212"/>
      <c r="J473" s="212"/>
      <c r="M473" s="207"/>
      <c r="N473" s="213"/>
      <c r="O473" s="214"/>
      <c r="P473" s="214"/>
      <c r="Q473" s="214"/>
      <c r="R473" s="214"/>
      <c r="S473" s="214"/>
      <c r="T473" s="214"/>
      <c r="U473" s="214"/>
      <c r="V473" s="214"/>
      <c r="W473" s="214"/>
      <c r="X473" s="215"/>
      <c r="AT473" s="216" t="s">
        <v>143</v>
      </c>
      <c r="AU473" s="216" t="s">
        <v>84</v>
      </c>
      <c r="AV473" s="13" t="s">
        <v>141</v>
      </c>
      <c r="AW473" s="13" t="s">
        <v>7</v>
      </c>
      <c r="AX473" s="13" t="s">
        <v>77</v>
      </c>
      <c r="AY473" s="216" t="s">
        <v>132</v>
      </c>
    </row>
    <row r="474" spans="2:65" s="1" customFormat="1" ht="31.5" customHeight="1">
      <c r="B474" s="177"/>
      <c r="C474" s="178" t="s">
        <v>501</v>
      </c>
      <c r="D474" s="178" t="s">
        <v>136</v>
      </c>
      <c r="E474" s="179" t="s">
        <v>502</v>
      </c>
      <c r="F474" s="180" t="s">
        <v>503</v>
      </c>
      <c r="G474" s="181" t="s">
        <v>446</v>
      </c>
      <c r="H474" s="182">
        <v>48.6</v>
      </c>
      <c r="I474" s="183"/>
      <c r="J474" s="183"/>
      <c r="K474" s="184">
        <f>ROUND(P474*H474,2)</f>
        <v>0</v>
      </c>
      <c r="L474" s="180" t="s">
        <v>5</v>
      </c>
      <c r="M474" s="41"/>
      <c r="N474" s="185" t="s">
        <v>5</v>
      </c>
      <c r="O474" s="186" t="s">
        <v>41</v>
      </c>
      <c r="P474" s="116">
        <f>I474+J474</f>
        <v>0</v>
      </c>
      <c r="Q474" s="116">
        <f>ROUND(I474*H474,2)</f>
        <v>0</v>
      </c>
      <c r="R474" s="116">
        <f>ROUND(J474*H474,2)</f>
        <v>0</v>
      </c>
      <c r="S474" s="42"/>
      <c r="T474" s="187">
        <f>S474*H474</f>
        <v>0</v>
      </c>
      <c r="U474" s="187">
        <v>0</v>
      </c>
      <c r="V474" s="187">
        <f>U474*H474</f>
        <v>0</v>
      </c>
      <c r="W474" s="187">
        <v>0</v>
      </c>
      <c r="X474" s="188">
        <f>W474*H474</f>
        <v>0</v>
      </c>
      <c r="AR474" s="24" t="s">
        <v>200</v>
      </c>
      <c r="AT474" s="24" t="s">
        <v>136</v>
      </c>
      <c r="AU474" s="24" t="s">
        <v>84</v>
      </c>
      <c r="AY474" s="24" t="s">
        <v>132</v>
      </c>
      <c r="BE474" s="189">
        <f>IF(O474="základní",K474,0)</f>
        <v>0</v>
      </c>
      <c r="BF474" s="189">
        <f>IF(O474="snížená",K474,0)</f>
        <v>0</v>
      </c>
      <c r="BG474" s="189">
        <f>IF(O474="zákl. přenesená",K474,0)</f>
        <v>0</v>
      </c>
      <c r="BH474" s="189">
        <f>IF(O474="sníž. přenesená",K474,0)</f>
        <v>0</v>
      </c>
      <c r="BI474" s="189">
        <f>IF(O474="nulová",K474,0)</f>
        <v>0</v>
      </c>
      <c r="BJ474" s="24" t="s">
        <v>77</v>
      </c>
      <c r="BK474" s="189">
        <f>ROUND(P474*H474,2)</f>
        <v>0</v>
      </c>
      <c r="BL474" s="24" t="s">
        <v>200</v>
      </c>
      <c r="BM474" s="24" t="s">
        <v>504</v>
      </c>
    </row>
    <row r="475" spans="2:65" s="11" customFormat="1" ht="13.5">
      <c r="B475" s="190"/>
      <c r="D475" s="191" t="s">
        <v>143</v>
      </c>
      <c r="E475" s="192" t="s">
        <v>5</v>
      </c>
      <c r="F475" s="193" t="s">
        <v>204</v>
      </c>
      <c r="H475" s="194" t="s">
        <v>5</v>
      </c>
      <c r="I475" s="195"/>
      <c r="J475" s="195"/>
      <c r="M475" s="190"/>
      <c r="N475" s="196"/>
      <c r="O475" s="197"/>
      <c r="P475" s="197"/>
      <c r="Q475" s="197"/>
      <c r="R475" s="197"/>
      <c r="S475" s="197"/>
      <c r="T475" s="197"/>
      <c r="U475" s="197"/>
      <c r="V475" s="197"/>
      <c r="W475" s="197"/>
      <c r="X475" s="198"/>
      <c r="AT475" s="194" t="s">
        <v>143</v>
      </c>
      <c r="AU475" s="194" t="s">
        <v>84</v>
      </c>
      <c r="AV475" s="11" t="s">
        <v>77</v>
      </c>
      <c r="AW475" s="11" t="s">
        <v>7</v>
      </c>
      <c r="AX475" s="11" t="s">
        <v>72</v>
      </c>
      <c r="AY475" s="194" t="s">
        <v>132</v>
      </c>
    </row>
    <row r="476" spans="2:65" s="12" customFormat="1" ht="13.5">
      <c r="B476" s="199"/>
      <c r="D476" s="191" t="s">
        <v>143</v>
      </c>
      <c r="E476" s="200" t="s">
        <v>5</v>
      </c>
      <c r="F476" s="201" t="s">
        <v>448</v>
      </c>
      <c r="H476" s="202">
        <v>32.549999999999997</v>
      </c>
      <c r="I476" s="203"/>
      <c r="J476" s="203"/>
      <c r="M476" s="199"/>
      <c r="N476" s="204"/>
      <c r="O476" s="205"/>
      <c r="P476" s="205"/>
      <c r="Q476" s="205"/>
      <c r="R476" s="205"/>
      <c r="S476" s="205"/>
      <c r="T476" s="205"/>
      <c r="U476" s="205"/>
      <c r="V476" s="205"/>
      <c r="W476" s="205"/>
      <c r="X476" s="206"/>
      <c r="AT476" s="200" t="s">
        <v>143</v>
      </c>
      <c r="AU476" s="200" t="s">
        <v>84</v>
      </c>
      <c r="AV476" s="12" t="s">
        <v>84</v>
      </c>
      <c r="AW476" s="12" t="s">
        <v>7</v>
      </c>
      <c r="AX476" s="12" t="s">
        <v>72</v>
      </c>
      <c r="AY476" s="200" t="s">
        <v>132</v>
      </c>
    </row>
    <row r="477" spans="2:65" s="11" customFormat="1" ht="13.5">
      <c r="B477" s="190"/>
      <c r="D477" s="191" t="s">
        <v>143</v>
      </c>
      <c r="E477" s="192" t="s">
        <v>5</v>
      </c>
      <c r="F477" s="193" t="s">
        <v>206</v>
      </c>
      <c r="H477" s="194" t="s">
        <v>5</v>
      </c>
      <c r="I477" s="195"/>
      <c r="J477" s="195"/>
      <c r="M477" s="190"/>
      <c r="N477" s="196"/>
      <c r="O477" s="197"/>
      <c r="P477" s="197"/>
      <c r="Q477" s="197"/>
      <c r="R477" s="197"/>
      <c r="S477" s="197"/>
      <c r="T477" s="197"/>
      <c r="U477" s="197"/>
      <c r="V477" s="197"/>
      <c r="W477" s="197"/>
      <c r="X477" s="198"/>
      <c r="AT477" s="194" t="s">
        <v>143</v>
      </c>
      <c r="AU477" s="194" t="s">
        <v>84</v>
      </c>
      <c r="AV477" s="11" t="s">
        <v>77</v>
      </c>
      <c r="AW477" s="11" t="s">
        <v>7</v>
      </c>
      <c r="AX477" s="11" t="s">
        <v>72</v>
      </c>
      <c r="AY477" s="194" t="s">
        <v>132</v>
      </c>
    </row>
    <row r="478" spans="2:65" s="12" customFormat="1" ht="13.5">
      <c r="B478" s="199"/>
      <c r="D478" s="191" t="s">
        <v>143</v>
      </c>
      <c r="E478" s="200" t="s">
        <v>5</v>
      </c>
      <c r="F478" s="201" t="s">
        <v>449</v>
      </c>
      <c r="H478" s="202">
        <v>16.05</v>
      </c>
      <c r="I478" s="203"/>
      <c r="J478" s="203"/>
      <c r="M478" s="199"/>
      <c r="N478" s="204"/>
      <c r="O478" s="205"/>
      <c r="P478" s="205"/>
      <c r="Q478" s="205"/>
      <c r="R478" s="205"/>
      <c r="S478" s="205"/>
      <c r="T478" s="205"/>
      <c r="U478" s="205"/>
      <c r="V478" s="205"/>
      <c r="W478" s="205"/>
      <c r="X478" s="206"/>
      <c r="AT478" s="200" t="s">
        <v>143</v>
      </c>
      <c r="AU478" s="200" t="s">
        <v>84</v>
      </c>
      <c r="AV478" s="12" t="s">
        <v>84</v>
      </c>
      <c r="AW478" s="12" t="s">
        <v>7</v>
      </c>
      <c r="AX478" s="12" t="s">
        <v>72</v>
      </c>
      <c r="AY478" s="200" t="s">
        <v>132</v>
      </c>
    </row>
    <row r="479" spans="2:65" s="13" customFormat="1" ht="13.5">
      <c r="B479" s="207"/>
      <c r="D479" s="208" t="s">
        <v>143</v>
      </c>
      <c r="E479" s="209" t="s">
        <v>5</v>
      </c>
      <c r="F479" s="210" t="s">
        <v>146</v>
      </c>
      <c r="H479" s="211">
        <v>48.6</v>
      </c>
      <c r="I479" s="212"/>
      <c r="J479" s="212"/>
      <c r="M479" s="207"/>
      <c r="N479" s="213"/>
      <c r="O479" s="214"/>
      <c r="P479" s="214"/>
      <c r="Q479" s="214"/>
      <c r="R479" s="214"/>
      <c r="S479" s="214"/>
      <c r="T479" s="214"/>
      <c r="U479" s="214"/>
      <c r="V479" s="214"/>
      <c r="W479" s="214"/>
      <c r="X479" s="215"/>
      <c r="AT479" s="216" t="s">
        <v>143</v>
      </c>
      <c r="AU479" s="216" t="s">
        <v>84</v>
      </c>
      <c r="AV479" s="13" t="s">
        <v>141</v>
      </c>
      <c r="AW479" s="13" t="s">
        <v>7</v>
      </c>
      <c r="AX479" s="13" t="s">
        <v>77</v>
      </c>
      <c r="AY479" s="216" t="s">
        <v>132</v>
      </c>
    </row>
    <row r="480" spans="2:65" s="1" customFormat="1" ht="22.5" customHeight="1">
      <c r="B480" s="177"/>
      <c r="C480" s="178" t="s">
        <v>505</v>
      </c>
      <c r="D480" s="178" t="s">
        <v>136</v>
      </c>
      <c r="E480" s="179" t="s">
        <v>506</v>
      </c>
      <c r="F480" s="180" t="s">
        <v>507</v>
      </c>
      <c r="G480" s="181" t="s">
        <v>234</v>
      </c>
      <c r="H480" s="230"/>
      <c r="I480" s="183"/>
      <c r="J480" s="183"/>
      <c r="K480" s="184">
        <f>ROUND(P480*H480,2)</f>
        <v>0</v>
      </c>
      <c r="L480" s="180" t="s">
        <v>140</v>
      </c>
      <c r="M480" s="41"/>
      <c r="N480" s="185" t="s">
        <v>5</v>
      </c>
      <c r="O480" s="186" t="s">
        <v>41</v>
      </c>
      <c r="P480" s="116">
        <f>I480+J480</f>
        <v>0</v>
      </c>
      <c r="Q480" s="116">
        <f>ROUND(I480*H480,2)</f>
        <v>0</v>
      </c>
      <c r="R480" s="116">
        <f>ROUND(J480*H480,2)</f>
        <v>0</v>
      </c>
      <c r="S480" s="42"/>
      <c r="T480" s="187">
        <f>S480*H480</f>
        <v>0</v>
      </c>
      <c r="U480" s="187">
        <v>0</v>
      </c>
      <c r="V480" s="187">
        <f>U480*H480</f>
        <v>0</v>
      </c>
      <c r="W480" s="187">
        <v>0</v>
      </c>
      <c r="X480" s="188">
        <f>W480*H480</f>
        <v>0</v>
      </c>
      <c r="AR480" s="24" t="s">
        <v>200</v>
      </c>
      <c r="AT480" s="24" t="s">
        <v>136</v>
      </c>
      <c r="AU480" s="24" t="s">
        <v>84</v>
      </c>
      <c r="AY480" s="24" t="s">
        <v>132</v>
      </c>
      <c r="BE480" s="189">
        <f>IF(O480="základní",K480,0)</f>
        <v>0</v>
      </c>
      <c r="BF480" s="189">
        <f>IF(O480="snížená",K480,0)</f>
        <v>0</v>
      </c>
      <c r="BG480" s="189">
        <f>IF(O480="zákl. přenesená",K480,0)</f>
        <v>0</v>
      </c>
      <c r="BH480" s="189">
        <f>IF(O480="sníž. přenesená",K480,0)</f>
        <v>0</v>
      </c>
      <c r="BI480" s="189">
        <f>IF(O480="nulová",K480,0)</f>
        <v>0</v>
      </c>
      <c r="BJ480" s="24" t="s">
        <v>77</v>
      </c>
      <c r="BK480" s="189">
        <f>ROUND(P480*H480,2)</f>
        <v>0</v>
      </c>
      <c r="BL480" s="24" t="s">
        <v>200</v>
      </c>
      <c r="BM480" s="24" t="s">
        <v>508</v>
      </c>
    </row>
    <row r="481" spans="2:65" s="10" customFormat="1" ht="29.85" customHeight="1">
      <c r="B481" s="162"/>
      <c r="D481" s="174" t="s">
        <v>71</v>
      </c>
      <c r="E481" s="175" t="s">
        <v>509</v>
      </c>
      <c r="F481" s="175" t="s">
        <v>510</v>
      </c>
      <c r="I481" s="165"/>
      <c r="J481" s="165"/>
      <c r="K481" s="176">
        <f>BK481</f>
        <v>0</v>
      </c>
      <c r="M481" s="162"/>
      <c r="N481" s="167"/>
      <c r="O481" s="168"/>
      <c r="P481" s="168"/>
      <c r="Q481" s="169">
        <f>SUM(Q482:Q537)</f>
        <v>0</v>
      </c>
      <c r="R481" s="169">
        <f>SUM(R482:R537)</f>
        <v>0</v>
      </c>
      <c r="S481" s="168"/>
      <c r="T481" s="170">
        <f>SUM(T482:T537)</f>
        <v>0</v>
      </c>
      <c r="U481" s="168"/>
      <c r="V481" s="170">
        <f>SUM(V482:V537)</f>
        <v>0.35829949999999999</v>
      </c>
      <c r="W481" s="168"/>
      <c r="X481" s="171">
        <f>SUM(X482:X537)</f>
        <v>0.1807425</v>
      </c>
      <c r="AR481" s="163" t="s">
        <v>84</v>
      </c>
      <c r="AT481" s="172" t="s">
        <v>71</v>
      </c>
      <c r="AU481" s="172" t="s">
        <v>77</v>
      </c>
      <c r="AY481" s="163" t="s">
        <v>132</v>
      </c>
      <c r="BK481" s="173">
        <f>SUM(BK482:BK537)</f>
        <v>0</v>
      </c>
    </row>
    <row r="482" spans="2:65" s="1" customFormat="1" ht="22.5" customHeight="1">
      <c r="B482" s="177"/>
      <c r="C482" s="178" t="s">
        <v>200</v>
      </c>
      <c r="D482" s="178" t="s">
        <v>136</v>
      </c>
      <c r="E482" s="179" t="s">
        <v>511</v>
      </c>
      <c r="F482" s="180" t="s">
        <v>512</v>
      </c>
      <c r="G482" s="181" t="s">
        <v>446</v>
      </c>
      <c r="H482" s="182">
        <v>64.400000000000006</v>
      </c>
      <c r="I482" s="183"/>
      <c r="J482" s="183"/>
      <c r="K482" s="184">
        <f>ROUND(P482*H482,2)</f>
        <v>0</v>
      </c>
      <c r="L482" s="180" t="s">
        <v>140</v>
      </c>
      <c r="M482" s="41"/>
      <c r="N482" s="185" t="s">
        <v>5</v>
      </c>
      <c r="O482" s="186" t="s">
        <v>41</v>
      </c>
      <c r="P482" s="116">
        <f>I482+J482</f>
        <v>0</v>
      </c>
      <c r="Q482" s="116">
        <f>ROUND(I482*H482,2)</f>
        <v>0</v>
      </c>
      <c r="R482" s="116">
        <f>ROUND(J482*H482,2)</f>
        <v>0</v>
      </c>
      <c r="S482" s="42"/>
      <c r="T482" s="187">
        <f>S482*H482</f>
        <v>0</v>
      </c>
      <c r="U482" s="187">
        <v>0</v>
      </c>
      <c r="V482" s="187">
        <f>U482*H482</f>
        <v>0</v>
      </c>
      <c r="W482" s="187">
        <v>1.91E-3</v>
      </c>
      <c r="X482" s="188">
        <f>W482*H482</f>
        <v>0.12300400000000002</v>
      </c>
      <c r="AR482" s="24" t="s">
        <v>200</v>
      </c>
      <c r="AT482" s="24" t="s">
        <v>136</v>
      </c>
      <c r="AU482" s="24" t="s">
        <v>84</v>
      </c>
      <c r="AY482" s="24" t="s">
        <v>132</v>
      </c>
      <c r="BE482" s="189">
        <f>IF(O482="základní",K482,0)</f>
        <v>0</v>
      </c>
      <c r="BF482" s="189">
        <f>IF(O482="snížená",K482,0)</f>
        <v>0</v>
      </c>
      <c r="BG482" s="189">
        <f>IF(O482="zákl. přenesená",K482,0)</f>
        <v>0</v>
      </c>
      <c r="BH482" s="189">
        <f>IF(O482="sníž. přenesená",K482,0)</f>
        <v>0</v>
      </c>
      <c r="BI482" s="189">
        <f>IF(O482="nulová",K482,0)</f>
        <v>0</v>
      </c>
      <c r="BJ482" s="24" t="s">
        <v>77</v>
      </c>
      <c r="BK482" s="189">
        <f>ROUND(P482*H482,2)</f>
        <v>0</v>
      </c>
      <c r="BL482" s="24" t="s">
        <v>200</v>
      </c>
      <c r="BM482" s="24" t="s">
        <v>513</v>
      </c>
    </row>
    <row r="483" spans="2:65" s="11" customFormat="1" ht="13.5">
      <c r="B483" s="190"/>
      <c r="D483" s="191" t="s">
        <v>143</v>
      </c>
      <c r="E483" s="192" t="s">
        <v>5</v>
      </c>
      <c r="F483" s="193" t="s">
        <v>514</v>
      </c>
      <c r="H483" s="194" t="s">
        <v>5</v>
      </c>
      <c r="I483" s="195"/>
      <c r="J483" s="195"/>
      <c r="M483" s="190"/>
      <c r="N483" s="196"/>
      <c r="O483" s="197"/>
      <c r="P483" s="197"/>
      <c r="Q483" s="197"/>
      <c r="R483" s="197"/>
      <c r="S483" s="197"/>
      <c r="T483" s="197"/>
      <c r="U483" s="197"/>
      <c r="V483" s="197"/>
      <c r="W483" s="197"/>
      <c r="X483" s="198"/>
      <c r="AT483" s="194" t="s">
        <v>143</v>
      </c>
      <c r="AU483" s="194" t="s">
        <v>84</v>
      </c>
      <c r="AV483" s="11" t="s">
        <v>77</v>
      </c>
      <c r="AW483" s="11" t="s">
        <v>7</v>
      </c>
      <c r="AX483" s="11" t="s">
        <v>72</v>
      </c>
      <c r="AY483" s="194" t="s">
        <v>132</v>
      </c>
    </row>
    <row r="484" spans="2:65" s="12" customFormat="1" ht="13.5">
      <c r="B484" s="199"/>
      <c r="D484" s="191" t="s">
        <v>143</v>
      </c>
      <c r="E484" s="200" t="s">
        <v>5</v>
      </c>
      <c r="F484" s="201" t="s">
        <v>515</v>
      </c>
      <c r="H484" s="202">
        <v>47.2</v>
      </c>
      <c r="I484" s="203"/>
      <c r="J484" s="203"/>
      <c r="M484" s="199"/>
      <c r="N484" s="204"/>
      <c r="O484" s="205"/>
      <c r="P484" s="205"/>
      <c r="Q484" s="205"/>
      <c r="R484" s="205"/>
      <c r="S484" s="205"/>
      <c r="T484" s="205"/>
      <c r="U484" s="205"/>
      <c r="V484" s="205"/>
      <c r="W484" s="205"/>
      <c r="X484" s="206"/>
      <c r="AT484" s="200" t="s">
        <v>143</v>
      </c>
      <c r="AU484" s="200" t="s">
        <v>84</v>
      </c>
      <c r="AV484" s="12" t="s">
        <v>84</v>
      </c>
      <c r="AW484" s="12" t="s">
        <v>7</v>
      </c>
      <c r="AX484" s="12" t="s">
        <v>72</v>
      </c>
      <c r="AY484" s="200" t="s">
        <v>132</v>
      </c>
    </row>
    <row r="485" spans="2:65" s="11" customFormat="1" ht="13.5">
      <c r="B485" s="190"/>
      <c r="D485" s="191" t="s">
        <v>143</v>
      </c>
      <c r="E485" s="192" t="s">
        <v>5</v>
      </c>
      <c r="F485" s="193" t="s">
        <v>516</v>
      </c>
      <c r="H485" s="194" t="s">
        <v>5</v>
      </c>
      <c r="I485" s="195"/>
      <c r="J485" s="195"/>
      <c r="M485" s="190"/>
      <c r="N485" s="196"/>
      <c r="O485" s="197"/>
      <c r="P485" s="197"/>
      <c r="Q485" s="197"/>
      <c r="R485" s="197"/>
      <c r="S485" s="197"/>
      <c r="T485" s="197"/>
      <c r="U485" s="197"/>
      <c r="V485" s="197"/>
      <c r="W485" s="197"/>
      <c r="X485" s="198"/>
      <c r="AT485" s="194" t="s">
        <v>143</v>
      </c>
      <c r="AU485" s="194" t="s">
        <v>84</v>
      </c>
      <c r="AV485" s="11" t="s">
        <v>77</v>
      </c>
      <c r="AW485" s="11" t="s">
        <v>7</v>
      </c>
      <c r="AX485" s="11" t="s">
        <v>72</v>
      </c>
      <c r="AY485" s="194" t="s">
        <v>132</v>
      </c>
    </row>
    <row r="486" spans="2:65" s="12" customFormat="1" ht="13.5">
      <c r="B486" s="199"/>
      <c r="D486" s="191" t="s">
        <v>143</v>
      </c>
      <c r="E486" s="200" t="s">
        <v>5</v>
      </c>
      <c r="F486" s="201" t="s">
        <v>517</v>
      </c>
      <c r="H486" s="202">
        <v>17.2</v>
      </c>
      <c r="I486" s="203"/>
      <c r="J486" s="203"/>
      <c r="M486" s="199"/>
      <c r="N486" s="204"/>
      <c r="O486" s="205"/>
      <c r="P486" s="205"/>
      <c r="Q486" s="205"/>
      <c r="R486" s="205"/>
      <c r="S486" s="205"/>
      <c r="T486" s="205"/>
      <c r="U486" s="205"/>
      <c r="V486" s="205"/>
      <c r="W486" s="205"/>
      <c r="X486" s="206"/>
      <c r="AT486" s="200" t="s">
        <v>143</v>
      </c>
      <c r="AU486" s="200" t="s">
        <v>84</v>
      </c>
      <c r="AV486" s="12" t="s">
        <v>84</v>
      </c>
      <c r="AW486" s="12" t="s">
        <v>7</v>
      </c>
      <c r="AX486" s="12" t="s">
        <v>72</v>
      </c>
      <c r="AY486" s="200" t="s">
        <v>132</v>
      </c>
    </row>
    <row r="487" spans="2:65" s="13" customFormat="1" ht="13.5">
      <c r="B487" s="207"/>
      <c r="D487" s="208" t="s">
        <v>143</v>
      </c>
      <c r="E487" s="209" t="s">
        <v>5</v>
      </c>
      <c r="F487" s="210" t="s">
        <v>146</v>
      </c>
      <c r="H487" s="211">
        <v>64.400000000000006</v>
      </c>
      <c r="I487" s="212"/>
      <c r="J487" s="212"/>
      <c r="M487" s="207"/>
      <c r="N487" s="213"/>
      <c r="O487" s="214"/>
      <c r="P487" s="214"/>
      <c r="Q487" s="214"/>
      <c r="R487" s="214"/>
      <c r="S487" s="214"/>
      <c r="T487" s="214"/>
      <c r="U487" s="214"/>
      <c r="V487" s="214"/>
      <c r="W487" s="214"/>
      <c r="X487" s="215"/>
      <c r="AT487" s="216" t="s">
        <v>143</v>
      </c>
      <c r="AU487" s="216" t="s">
        <v>84</v>
      </c>
      <c r="AV487" s="13" t="s">
        <v>141</v>
      </c>
      <c r="AW487" s="13" t="s">
        <v>7</v>
      </c>
      <c r="AX487" s="13" t="s">
        <v>77</v>
      </c>
      <c r="AY487" s="216" t="s">
        <v>132</v>
      </c>
    </row>
    <row r="488" spans="2:65" s="1" customFormat="1" ht="22.5" customHeight="1">
      <c r="B488" s="177"/>
      <c r="C488" s="178" t="s">
        <v>518</v>
      </c>
      <c r="D488" s="178" t="s">
        <v>136</v>
      </c>
      <c r="E488" s="179" t="s">
        <v>519</v>
      </c>
      <c r="F488" s="180" t="s">
        <v>520</v>
      </c>
      <c r="G488" s="181" t="s">
        <v>446</v>
      </c>
      <c r="H488" s="182">
        <v>16.55</v>
      </c>
      <c r="I488" s="183"/>
      <c r="J488" s="183"/>
      <c r="K488" s="184">
        <f>ROUND(P488*H488,2)</f>
        <v>0</v>
      </c>
      <c r="L488" s="180" t="s">
        <v>140</v>
      </c>
      <c r="M488" s="41"/>
      <c r="N488" s="185" t="s">
        <v>5</v>
      </c>
      <c r="O488" s="186" t="s">
        <v>41</v>
      </c>
      <c r="P488" s="116">
        <f>I488+J488</f>
        <v>0</v>
      </c>
      <c r="Q488" s="116">
        <f>ROUND(I488*H488,2)</f>
        <v>0</v>
      </c>
      <c r="R488" s="116">
        <f>ROUND(J488*H488,2)</f>
        <v>0</v>
      </c>
      <c r="S488" s="42"/>
      <c r="T488" s="187">
        <f>S488*H488</f>
        <v>0</v>
      </c>
      <c r="U488" s="187">
        <v>0</v>
      </c>
      <c r="V488" s="187">
        <f>U488*H488</f>
        <v>0</v>
      </c>
      <c r="W488" s="187">
        <v>1.67E-3</v>
      </c>
      <c r="X488" s="188">
        <f>W488*H488</f>
        <v>2.7638500000000003E-2</v>
      </c>
      <c r="AR488" s="24" t="s">
        <v>200</v>
      </c>
      <c r="AT488" s="24" t="s">
        <v>136</v>
      </c>
      <c r="AU488" s="24" t="s">
        <v>84</v>
      </c>
      <c r="AY488" s="24" t="s">
        <v>132</v>
      </c>
      <c r="BE488" s="189">
        <f>IF(O488="základní",K488,0)</f>
        <v>0</v>
      </c>
      <c r="BF488" s="189">
        <f>IF(O488="snížená",K488,0)</f>
        <v>0</v>
      </c>
      <c r="BG488" s="189">
        <f>IF(O488="zákl. přenesená",K488,0)</f>
        <v>0</v>
      </c>
      <c r="BH488" s="189">
        <f>IF(O488="sníž. přenesená",K488,0)</f>
        <v>0</v>
      </c>
      <c r="BI488" s="189">
        <f>IF(O488="nulová",K488,0)</f>
        <v>0</v>
      </c>
      <c r="BJ488" s="24" t="s">
        <v>77</v>
      </c>
      <c r="BK488" s="189">
        <f>ROUND(P488*H488,2)</f>
        <v>0</v>
      </c>
      <c r="BL488" s="24" t="s">
        <v>200</v>
      </c>
      <c r="BM488" s="24" t="s">
        <v>521</v>
      </c>
    </row>
    <row r="489" spans="2:65" s="12" customFormat="1" ht="13.5">
      <c r="B489" s="199"/>
      <c r="D489" s="191" t="s">
        <v>143</v>
      </c>
      <c r="E489" s="200" t="s">
        <v>5</v>
      </c>
      <c r="F489" s="201" t="s">
        <v>522</v>
      </c>
      <c r="H489" s="202">
        <v>16.55</v>
      </c>
      <c r="I489" s="203"/>
      <c r="J489" s="203"/>
      <c r="M489" s="199"/>
      <c r="N489" s="204"/>
      <c r="O489" s="205"/>
      <c r="P489" s="205"/>
      <c r="Q489" s="205"/>
      <c r="R489" s="205"/>
      <c r="S489" s="205"/>
      <c r="T489" s="205"/>
      <c r="U489" s="205"/>
      <c r="V489" s="205"/>
      <c r="W489" s="205"/>
      <c r="X489" s="206"/>
      <c r="AT489" s="200" t="s">
        <v>143</v>
      </c>
      <c r="AU489" s="200" t="s">
        <v>84</v>
      </c>
      <c r="AV489" s="12" t="s">
        <v>84</v>
      </c>
      <c r="AW489" s="12" t="s">
        <v>7</v>
      </c>
      <c r="AX489" s="12" t="s">
        <v>72</v>
      </c>
      <c r="AY489" s="200" t="s">
        <v>132</v>
      </c>
    </row>
    <row r="490" spans="2:65" s="13" customFormat="1" ht="13.5">
      <c r="B490" s="207"/>
      <c r="D490" s="208" t="s">
        <v>143</v>
      </c>
      <c r="E490" s="209" t="s">
        <v>5</v>
      </c>
      <c r="F490" s="210" t="s">
        <v>146</v>
      </c>
      <c r="H490" s="211">
        <v>16.55</v>
      </c>
      <c r="I490" s="212"/>
      <c r="J490" s="212"/>
      <c r="M490" s="207"/>
      <c r="N490" s="213"/>
      <c r="O490" s="214"/>
      <c r="P490" s="214"/>
      <c r="Q490" s="214"/>
      <c r="R490" s="214"/>
      <c r="S490" s="214"/>
      <c r="T490" s="214"/>
      <c r="U490" s="214"/>
      <c r="V490" s="214"/>
      <c r="W490" s="214"/>
      <c r="X490" s="215"/>
      <c r="AT490" s="216" t="s">
        <v>143</v>
      </c>
      <c r="AU490" s="216" t="s">
        <v>84</v>
      </c>
      <c r="AV490" s="13" t="s">
        <v>141</v>
      </c>
      <c r="AW490" s="13" t="s">
        <v>7</v>
      </c>
      <c r="AX490" s="13" t="s">
        <v>77</v>
      </c>
      <c r="AY490" s="216" t="s">
        <v>132</v>
      </c>
    </row>
    <row r="491" spans="2:65" s="1" customFormat="1" ht="22.5" customHeight="1">
      <c r="B491" s="177"/>
      <c r="C491" s="178" t="s">
        <v>523</v>
      </c>
      <c r="D491" s="178" t="s">
        <v>136</v>
      </c>
      <c r="E491" s="179" t="s">
        <v>524</v>
      </c>
      <c r="F491" s="180" t="s">
        <v>525</v>
      </c>
      <c r="G491" s="181" t="s">
        <v>446</v>
      </c>
      <c r="H491" s="182">
        <v>17.2</v>
      </c>
      <c r="I491" s="183"/>
      <c r="J491" s="183"/>
      <c r="K491" s="184">
        <f>ROUND(P491*H491,2)</f>
        <v>0</v>
      </c>
      <c r="L491" s="180" t="s">
        <v>140</v>
      </c>
      <c r="M491" s="41"/>
      <c r="N491" s="185" t="s">
        <v>5</v>
      </c>
      <c r="O491" s="186" t="s">
        <v>41</v>
      </c>
      <c r="P491" s="116">
        <f>I491+J491</f>
        <v>0</v>
      </c>
      <c r="Q491" s="116">
        <f>ROUND(I491*H491,2)</f>
        <v>0</v>
      </c>
      <c r="R491" s="116">
        <f>ROUND(J491*H491,2)</f>
        <v>0</v>
      </c>
      <c r="S491" s="42"/>
      <c r="T491" s="187">
        <f>S491*H491</f>
        <v>0</v>
      </c>
      <c r="U491" s="187">
        <v>0</v>
      </c>
      <c r="V491" s="187">
        <f>U491*H491</f>
        <v>0</v>
      </c>
      <c r="W491" s="187">
        <v>1.75E-3</v>
      </c>
      <c r="X491" s="188">
        <f>W491*H491</f>
        <v>3.0099999999999998E-2</v>
      </c>
      <c r="AR491" s="24" t="s">
        <v>200</v>
      </c>
      <c r="AT491" s="24" t="s">
        <v>136</v>
      </c>
      <c r="AU491" s="24" t="s">
        <v>84</v>
      </c>
      <c r="AY491" s="24" t="s">
        <v>132</v>
      </c>
      <c r="BE491" s="189">
        <f>IF(O491="základní",K491,0)</f>
        <v>0</v>
      </c>
      <c r="BF491" s="189">
        <f>IF(O491="snížená",K491,0)</f>
        <v>0</v>
      </c>
      <c r="BG491" s="189">
        <f>IF(O491="zákl. přenesená",K491,0)</f>
        <v>0</v>
      </c>
      <c r="BH491" s="189">
        <f>IF(O491="sníž. přenesená",K491,0)</f>
        <v>0</v>
      </c>
      <c r="BI491" s="189">
        <f>IF(O491="nulová",K491,0)</f>
        <v>0</v>
      </c>
      <c r="BJ491" s="24" t="s">
        <v>77</v>
      </c>
      <c r="BK491" s="189">
        <f>ROUND(P491*H491,2)</f>
        <v>0</v>
      </c>
      <c r="BL491" s="24" t="s">
        <v>200</v>
      </c>
      <c r="BM491" s="24" t="s">
        <v>526</v>
      </c>
    </row>
    <row r="492" spans="2:65" s="11" customFormat="1" ht="13.5">
      <c r="B492" s="190"/>
      <c r="D492" s="191" t="s">
        <v>143</v>
      </c>
      <c r="E492" s="192" t="s">
        <v>5</v>
      </c>
      <c r="F492" s="193" t="s">
        <v>527</v>
      </c>
      <c r="H492" s="194" t="s">
        <v>5</v>
      </c>
      <c r="I492" s="195"/>
      <c r="J492" s="195"/>
      <c r="M492" s="190"/>
      <c r="N492" s="196"/>
      <c r="O492" s="197"/>
      <c r="P492" s="197"/>
      <c r="Q492" s="197"/>
      <c r="R492" s="197"/>
      <c r="S492" s="197"/>
      <c r="T492" s="197"/>
      <c r="U492" s="197"/>
      <c r="V492" s="197"/>
      <c r="W492" s="197"/>
      <c r="X492" s="198"/>
      <c r="AT492" s="194" t="s">
        <v>143</v>
      </c>
      <c r="AU492" s="194" t="s">
        <v>84</v>
      </c>
      <c r="AV492" s="11" t="s">
        <v>77</v>
      </c>
      <c r="AW492" s="11" t="s">
        <v>7</v>
      </c>
      <c r="AX492" s="11" t="s">
        <v>72</v>
      </c>
      <c r="AY492" s="194" t="s">
        <v>132</v>
      </c>
    </row>
    <row r="493" spans="2:65" s="12" customFormat="1" ht="13.5">
      <c r="B493" s="199"/>
      <c r="D493" s="191" t="s">
        <v>143</v>
      </c>
      <c r="E493" s="200" t="s">
        <v>5</v>
      </c>
      <c r="F493" s="201" t="s">
        <v>517</v>
      </c>
      <c r="H493" s="202">
        <v>17.2</v>
      </c>
      <c r="I493" s="203"/>
      <c r="J493" s="203"/>
      <c r="M493" s="199"/>
      <c r="N493" s="204"/>
      <c r="O493" s="205"/>
      <c r="P493" s="205"/>
      <c r="Q493" s="205"/>
      <c r="R493" s="205"/>
      <c r="S493" s="205"/>
      <c r="T493" s="205"/>
      <c r="U493" s="205"/>
      <c r="V493" s="205"/>
      <c r="W493" s="205"/>
      <c r="X493" s="206"/>
      <c r="AT493" s="200" t="s">
        <v>143</v>
      </c>
      <c r="AU493" s="200" t="s">
        <v>84</v>
      </c>
      <c r="AV493" s="12" t="s">
        <v>84</v>
      </c>
      <c r="AW493" s="12" t="s">
        <v>7</v>
      </c>
      <c r="AX493" s="12" t="s">
        <v>72</v>
      </c>
      <c r="AY493" s="200" t="s">
        <v>132</v>
      </c>
    </row>
    <row r="494" spans="2:65" s="13" customFormat="1" ht="13.5">
      <c r="B494" s="207"/>
      <c r="D494" s="208" t="s">
        <v>143</v>
      </c>
      <c r="E494" s="209" t="s">
        <v>5</v>
      </c>
      <c r="F494" s="210" t="s">
        <v>146</v>
      </c>
      <c r="H494" s="211">
        <v>17.2</v>
      </c>
      <c r="I494" s="212"/>
      <c r="J494" s="212"/>
      <c r="M494" s="207"/>
      <c r="N494" s="213"/>
      <c r="O494" s="214"/>
      <c r="P494" s="214"/>
      <c r="Q494" s="214"/>
      <c r="R494" s="214"/>
      <c r="S494" s="214"/>
      <c r="T494" s="214"/>
      <c r="U494" s="214"/>
      <c r="V494" s="214"/>
      <c r="W494" s="214"/>
      <c r="X494" s="215"/>
      <c r="AT494" s="216" t="s">
        <v>143</v>
      </c>
      <c r="AU494" s="216" t="s">
        <v>84</v>
      </c>
      <c r="AV494" s="13" t="s">
        <v>141</v>
      </c>
      <c r="AW494" s="13" t="s">
        <v>7</v>
      </c>
      <c r="AX494" s="13" t="s">
        <v>77</v>
      </c>
      <c r="AY494" s="216" t="s">
        <v>132</v>
      </c>
    </row>
    <row r="495" spans="2:65" s="1" customFormat="1" ht="31.5" customHeight="1">
      <c r="B495" s="177"/>
      <c r="C495" s="178" t="s">
        <v>528</v>
      </c>
      <c r="D495" s="178" t="s">
        <v>136</v>
      </c>
      <c r="E495" s="179" t="s">
        <v>529</v>
      </c>
      <c r="F495" s="180" t="s">
        <v>530</v>
      </c>
      <c r="G495" s="181" t="s">
        <v>446</v>
      </c>
      <c r="H495" s="182">
        <v>17.2</v>
      </c>
      <c r="I495" s="183"/>
      <c r="J495" s="183"/>
      <c r="K495" s="184">
        <f>ROUND(P495*H495,2)</f>
        <v>0</v>
      </c>
      <c r="L495" s="180" t="s">
        <v>140</v>
      </c>
      <c r="M495" s="41"/>
      <c r="N495" s="185" t="s">
        <v>5</v>
      </c>
      <c r="O495" s="186" t="s">
        <v>41</v>
      </c>
      <c r="P495" s="116">
        <f>I495+J495</f>
        <v>0</v>
      </c>
      <c r="Q495" s="116">
        <f>ROUND(I495*H495,2)</f>
        <v>0</v>
      </c>
      <c r="R495" s="116">
        <f>ROUND(J495*H495,2)</f>
        <v>0</v>
      </c>
      <c r="S495" s="42"/>
      <c r="T495" s="187">
        <f>S495*H495</f>
        <v>0</v>
      </c>
      <c r="U495" s="187">
        <v>2.31E-3</v>
      </c>
      <c r="V495" s="187">
        <f>U495*H495</f>
        <v>3.9731999999999996E-2</v>
      </c>
      <c r="W495" s="187">
        <v>0</v>
      </c>
      <c r="X495" s="188">
        <f>W495*H495</f>
        <v>0</v>
      </c>
      <c r="AR495" s="24" t="s">
        <v>200</v>
      </c>
      <c r="AT495" s="24" t="s">
        <v>136</v>
      </c>
      <c r="AU495" s="24" t="s">
        <v>84</v>
      </c>
      <c r="AY495" s="24" t="s">
        <v>132</v>
      </c>
      <c r="BE495" s="189">
        <f>IF(O495="základní",K495,0)</f>
        <v>0</v>
      </c>
      <c r="BF495" s="189">
        <f>IF(O495="snížená",K495,0)</f>
        <v>0</v>
      </c>
      <c r="BG495" s="189">
        <f>IF(O495="zákl. přenesená",K495,0)</f>
        <v>0</v>
      </c>
      <c r="BH495" s="189">
        <f>IF(O495="sníž. přenesená",K495,0)</f>
        <v>0</v>
      </c>
      <c r="BI495" s="189">
        <f>IF(O495="nulová",K495,0)</f>
        <v>0</v>
      </c>
      <c r="BJ495" s="24" t="s">
        <v>77</v>
      </c>
      <c r="BK495" s="189">
        <f>ROUND(P495*H495,2)</f>
        <v>0</v>
      </c>
      <c r="BL495" s="24" t="s">
        <v>200</v>
      </c>
      <c r="BM495" s="24" t="s">
        <v>531</v>
      </c>
    </row>
    <row r="496" spans="2:65" s="11" customFormat="1" ht="13.5">
      <c r="B496" s="190"/>
      <c r="D496" s="191" t="s">
        <v>143</v>
      </c>
      <c r="E496" s="192" t="s">
        <v>5</v>
      </c>
      <c r="F496" s="193" t="s">
        <v>532</v>
      </c>
      <c r="H496" s="194" t="s">
        <v>5</v>
      </c>
      <c r="I496" s="195"/>
      <c r="J496" s="195"/>
      <c r="M496" s="190"/>
      <c r="N496" s="196"/>
      <c r="O496" s="197"/>
      <c r="P496" s="197"/>
      <c r="Q496" s="197"/>
      <c r="R496" s="197"/>
      <c r="S496" s="197"/>
      <c r="T496" s="197"/>
      <c r="U496" s="197"/>
      <c r="V496" s="197"/>
      <c r="W496" s="197"/>
      <c r="X496" s="198"/>
      <c r="AT496" s="194" t="s">
        <v>143</v>
      </c>
      <c r="AU496" s="194" t="s">
        <v>84</v>
      </c>
      <c r="AV496" s="11" t="s">
        <v>77</v>
      </c>
      <c r="AW496" s="11" t="s">
        <v>7</v>
      </c>
      <c r="AX496" s="11" t="s">
        <v>72</v>
      </c>
      <c r="AY496" s="194" t="s">
        <v>132</v>
      </c>
    </row>
    <row r="497" spans="2:65" s="11" customFormat="1" ht="13.5">
      <c r="B497" s="190"/>
      <c r="D497" s="191" t="s">
        <v>143</v>
      </c>
      <c r="E497" s="192" t="s">
        <v>5</v>
      </c>
      <c r="F497" s="193" t="s">
        <v>533</v>
      </c>
      <c r="H497" s="194" t="s">
        <v>5</v>
      </c>
      <c r="I497" s="195"/>
      <c r="J497" s="195"/>
      <c r="M497" s="190"/>
      <c r="N497" s="196"/>
      <c r="O497" s="197"/>
      <c r="P497" s="197"/>
      <c r="Q497" s="197"/>
      <c r="R497" s="197"/>
      <c r="S497" s="197"/>
      <c r="T497" s="197"/>
      <c r="U497" s="197"/>
      <c r="V497" s="197"/>
      <c r="W497" s="197"/>
      <c r="X497" s="198"/>
      <c r="AT497" s="194" t="s">
        <v>143</v>
      </c>
      <c r="AU497" s="194" t="s">
        <v>84</v>
      </c>
      <c r="AV497" s="11" t="s">
        <v>77</v>
      </c>
      <c r="AW497" s="11" t="s">
        <v>7</v>
      </c>
      <c r="AX497" s="11" t="s">
        <v>72</v>
      </c>
      <c r="AY497" s="194" t="s">
        <v>132</v>
      </c>
    </row>
    <row r="498" spans="2:65" s="11" customFormat="1" ht="13.5">
      <c r="B498" s="190"/>
      <c r="D498" s="191" t="s">
        <v>143</v>
      </c>
      <c r="E498" s="192" t="s">
        <v>5</v>
      </c>
      <c r="F498" s="193" t="s">
        <v>534</v>
      </c>
      <c r="H498" s="194" t="s">
        <v>5</v>
      </c>
      <c r="I498" s="195"/>
      <c r="J498" s="195"/>
      <c r="M498" s="190"/>
      <c r="N498" s="196"/>
      <c r="O498" s="197"/>
      <c r="P498" s="197"/>
      <c r="Q498" s="197"/>
      <c r="R498" s="197"/>
      <c r="S498" s="197"/>
      <c r="T498" s="197"/>
      <c r="U498" s="197"/>
      <c r="V498" s="197"/>
      <c r="W498" s="197"/>
      <c r="X498" s="198"/>
      <c r="AT498" s="194" t="s">
        <v>143</v>
      </c>
      <c r="AU498" s="194" t="s">
        <v>84</v>
      </c>
      <c r="AV498" s="11" t="s">
        <v>77</v>
      </c>
      <c r="AW498" s="11" t="s">
        <v>7</v>
      </c>
      <c r="AX498" s="11" t="s">
        <v>72</v>
      </c>
      <c r="AY498" s="194" t="s">
        <v>132</v>
      </c>
    </row>
    <row r="499" spans="2:65" s="11" customFormat="1" ht="13.5">
      <c r="B499" s="190"/>
      <c r="D499" s="191" t="s">
        <v>143</v>
      </c>
      <c r="E499" s="192" t="s">
        <v>5</v>
      </c>
      <c r="F499" s="193" t="s">
        <v>535</v>
      </c>
      <c r="H499" s="194" t="s">
        <v>5</v>
      </c>
      <c r="I499" s="195"/>
      <c r="J499" s="195"/>
      <c r="M499" s="190"/>
      <c r="N499" s="196"/>
      <c r="O499" s="197"/>
      <c r="P499" s="197"/>
      <c r="Q499" s="197"/>
      <c r="R499" s="197"/>
      <c r="S499" s="197"/>
      <c r="T499" s="197"/>
      <c r="U499" s="197"/>
      <c r="V499" s="197"/>
      <c r="W499" s="197"/>
      <c r="X499" s="198"/>
      <c r="AT499" s="194" t="s">
        <v>143</v>
      </c>
      <c r="AU499" s="194" t="s">
        <v>84</v>
      </c>
      <c r="AV499" s="11" t="s">
        <v>77</v>
      </c>
      <c r="AW499" s="11" t="s">
        <v>7</v>
      </c>
      <c r="AX499" s="11" t="s">
        <v>72</v>
      </c>
      <c r="AY499" s="194" t="s">
        <v>132</v>
      </c>
    </row>
    <row r="500" spans="2:65" s="12" customFormat="1" ht="13.5">
      <c r="B500" s="199"/>
      <c r="D500" s="191" t="s">
        <v>143</v>
      </c>
      <c r="E500" s="200" t="s">
        <v>5</v>
      </c>
      <c r="F500" s="201" t="s">
        <v>517</v>
      </c>
      <c r="H500" s="202">
        <v>17.2</v>
      </c>
      <c r="I500" s="203"/>
      <c r="J500" s="203"/>
      <c r="M500" s="199"/>
      <c r="N500" s="204"/>
      <c r="O500" s="205"/>
      <c r="P500" s="205"/>
      <c r="Q500" s="205"/>
      <c r="R500" s="205"/>
      <c r="S500" s="205"/>
      <c r="T500" s="205"/>
      <c r="U500" s="205"/>
      <c r="V500" s="205"/>
      <c r="W500" s="205"/>
      <c r="X500" s="206"/>
      <c r="AT500" s="200" t="s">
        <v>143</v>
      </c>
      <c r="AU500" s="200" t="s">
        <v>84</v>
      </c>
      <c r="AV500" s="12" t="s">
        <v>84</v>
      </c>
      <c r="AW500" s="12" t="s">
        <v>7</v>
      </c>
      <c r="AX500" s="12" t="s">
        <v>72</v>
      </c>
      <c r="AY500" s="200" t="s">
        <v>132</v>
      </c>
    </row>
    <row r="501" spans="2:65" s="13" customFormat="1" ht="13.5">
      <c r="B501" s="207"/>
      <c r="D501" s="208" t="s">
        <v>143</v>
      </c>
      <c r="E501" s="209" t="s">
        <v>5</v>
      </c>
      <c r="F501" s="210" t="s">
        <v>146</v>
      </c>
      <c r="H501" s="211">
        <v>17.2</v>
      </c>
      <c r="I501" s="212"/>
      <c r="J501" s="212"/>
      <c r="M501" s="207"/>
      <c r="N501" s="213"/>
      <c r="O501" s="214"/>
      <c r="P501" s="214"/>
      <c r="Q501" s="214"/>
      <c r="R501" s="214"/>
      <c r="S501" s="214"/>
      <c r="T501" s="214"/>
      <c r="U501" s="214"/>
      <c r="V501" s="214"/>
      <c r="W501" s="214"/>
      <c r="X501" s="215"/>
      <c r="AT501" s="216" t="s">
        <v>143</v>
      </c>
      <c r="AU501" s="216" t="s">
        <v>84</v>
      </c>
      <c r="AV501" s="13" t="s">
        <v>141</v>
      </c>
      <c r="AW501" s="13" t="s">
        <v>7</v>
      </c>
      <c r="AX501" s="13" t="s">
        <v>77</v>
      </c>
      <c r="AY501" s="216" t="s">
        <v>132</v>
      </c>
    </row>
    <row r="502" spans="2:65" s="1" customFormat="1" ht="22.5" customHeight="1">
      <c r="B502" s="177"/>
      <c r="C502" s="178" t="s">
        <v>536</v>
      </c>
      <c r="D502" s="178" t="s">
        <v>136</v>
      </c>
      <c r="E502" s="179" t="s">
        <v>537</v>
      </c>
      <c r="F502" s="180" t="s">
        <v>538</v>
      </c>
      <c r="G502" s="181" t="s">
        <v>446</v>
      </c>
      <c r="H502" s="182">
        <v>17.2</v>
      </c>
      <c r="I502" s="183"/>
      <c r="J502" s="183"/>
      <c r="K502" s="184">
        <f>ROUND(P502*H502,2)</f>
        <v>0</v>
      </c>
      <c r="L502" s="180" t="s">
        <v>5</v>
      </c>
      <c r="M502" s="41"/>
      <c r="N502" s="185" t="s">
        <v>5</v>
      </c>
      <c r="O502" s="186" t="s">
        <v>41</v>
      </c>
      <c r="P502" s="116">
        <f>I502+J502</f>
        <v>0</v>
      </c>
      <c r="Q502" s="116">
        <f>ROUND(I502*H502,2)</f>
        <v>0</v>
      </c>
      <c r="R502" s="116">
        <f>ROUND(J502*H502,2)</f>
        <v>0</v>
      </c>
      <c r="S502" s="42"/>
      <c r="T502" s="187">
        <f>S502*H502</f>
        <v>0</v>
      </c>
      <c r="U502" s="187">
        <v>7.2999999999999996E-4</v>
      </c>
      <c r="V502" s="187">
        <f>U502*H502</f>
        <v>1.2555999999999999E-2</v>
      </c>
      <c r="W502" s="187">
        <v>0</v>
      </c>
      <c r="X502" s="188">
        <f>W502*H502</f>
        <v>0</v>
      </c>
      <c r="AR502" s="24" t="s">
        <v>200</v>
      </c>
      <c r="AT502" s="24" t="s">
        <v>136</v>
      </c>
      <c r="AU502" s="24" t="s">
        <v>84</v>
      </c>
      <c r="AY502" s="24" t="s">
        <v>132</v>
      </c>
      <c r="BE502" s="189">
        <f>IF(O502="základní",K502,0)</f>
        <v>0</v>
      </c>
      <c r="BF502" s="189">
        <f>IF(O502="snížená",K502,0)</f>
        <v>0</v>
      </c>
      <c r="BG502" s="189">
        <f>IF(O502="zákl. přenesená",K502,0)</f>
        <v>0</v>
      </c>
      <c r="BH502" s="189">
        <f>IF(O502="sníž. přenesená",K502,0)</f>
        <v>0</v>
      </c>
      <c r="BI502" s="189">
        <f>IF(O502="nulová",K502,0)</f>
        <v>0</v>
      </c>
      <c r="BJ502" s="24" t="s">
        <v>77</v>
      </c>
      <c r="BK502" s="189">
        <f>ROUND(P502*H502,2)</f>
        <v>0</v>
      </c>
      <c r="BL502" s="24" t="s">
        <v>200</v>
      </c>
      <c r="BM502" s="24" t="s">
        <v>539</v>
      </c>
    </row>
    <row r="503" spans="2:65" s="11" customFormat="1" ht="13.5">
      <c r="B503" s="190"/>
      <c r="D503" s="191" t="s">
        <v>143</v>
      </c>
      <c r="E503" s="192" t="s">
        <v>5</v>
      </c>
      <c r="F503" s="193" t="s">
        <v>532</v>
      </c>
      <c r="H503" s="194" t="s">
        <v>5</v>
      </c>
      <c r="I503" s="195"/>
      <c r="J503" s="195"/>
      <c r="M503" s="190"/>
      <c r="N503" s="196"/>
      <c r="O503" s="197"/>
      <c r="P503" s="197"/>
      <c r="Q503" s="197"/>
      <c r="R503" s="197"/>
      <c r="S503" s="197"/>
      <c r="T503" s="197"/>
      <c r="U503" s="197"/>
      <c r="V503" s="197"/>
      <c r="W503" s="197"/>
      <c r="X503" s="198"/>
      <c r="AT503" s="194" t="s">
        <v>143</v>
      </c>
      <c r="AU503" s="194" t="s">
        <v>84</v>
      </c>
      <c r="AV503" s="11" t="s">
        <v>77</v>
      </c>
      <c r="AW503" s="11" t="s">
        <v>7</v>
      </c>
      <c r="AX503" s="11" t="s">
        <v>72</v>
      </c>
      <c r="AY503" s="194" t="s">
        <v>132</v>
      </c>
    </row>
    <row r="504" spans="2:65" s="11" customFormat="1" ht="27">
      <c r="B504" s="190"/>
      <c r="D504" s="191" t="s">
        <v>143</v>
      </c>
      <c r="E504" s="192" t="s">
        <v>5</v>
      </c>
      <c r="F504" s="193" t="s">
        <v>540</v>
      </c>
      <c r="H504" s="194" t="s">
        <v>5</v>
      </c>
      <c r="I504" s="195"/>
      <c r="J504" s="195"/>
      <c r="M504" s="190"/>
      <c r="N504" s="196"/>
      <c r="O504" s="197"/>
      <c r="P504" s="197"/>
      <c r="Q504" s="197"/>
      <c r="R504" s="197"/>
      <c r="S504" s="197"/>
      <c r="T504" s="197"/>
      <c r="U504" s="197"/>
      <c r="V504" s="197"/>
      <c r="W504" s="197"/>
      <c r="X504" s="198"/>
      <c r="AT504" s="194" t="s">
        <v>143</v>
      </c>
      <c r="AU504" s="194" t="s">
        <v>84</v>
      </c>
      <c r="AV504" s="11" t="s">
        <v>77</v>
      </c>
      <c r="AW504" s="11" t="s">
        <v>7</v>
      </c>
      <c r="AX504" s="11" t="s">
        <v>72</v>
      </c>
      <c r="AY504" s="194" t="s">
        <v>132</v>
      </c>
    </row>
    <row r="505" spans="2:65" s="11" customFormat="1" ht="13.5">
      <c r="B505" s="190"/>
      <c r="D505" s="191" t="s">
        <v>143</v>
      </c>
      <c r="E505" s="192" t="s">
        <v>5</v>
      </c>
      <c r="F505" s="193" t="s">
        <v>534</v>
      </c>
      <c r="H505" s="194" t="s">
        <v>5</v>
      </c>
      <c r="I505" s="195"/>
      <c r="J505" s="195"/>
      <c r="M505" s="190"/>
      <c r="N505" s="196"/>
      <c r="O505" s="197"/>
      <c r="P505" s="197"/>
      <c r="Q505" s="197"/>
      <c r="R505" s="197"/>
      <c r="S505" s="197"/>
      <c r="T505" s="197"/>
      <c r="U505" s="197"/>
      <c r="V505" s="197"/>
      <c r="W505" s="197"/>
      <c r="X505" s="198"/>
      <c r="AT505" s="194" t="s">
        <v>143</v>
      </c>
      <c r="AU505" s="194" t="s">
        <v>84</v>
      </c>
      <c r="AV505" s="11" t="s">
        <v>77</v>
      </c>
      <c r="AW505" s="11" t="s">
        <v>7</v>
      </c>
      <c r="AX505" s="11" t="s">
        <v>72</v>
      </c>
      <c r="AY505" s="194" t="s">
        <v>132</v>
      </c>
    </row>
    <row r="506" spans="2:65" s="11" customFormat="1" ht="13.5">
      <c r="B506" s="190"/>
      <c r="D506" s="191" t="s">
        <v>143</v>
      </c>
      <c r="E506" s="192" t="s">
        <v>5</v>
      </c>
      <c r="F506" s="193" t="s">
        <v>541</v>
      </c>
      <c r="H506" s="194" t="s">
        <v>5</v>
      </c>
      <c r="I506" s="195"/>
      <c r="J506" s="195"/>
      <c r="M506" s="190"/>
      <c r="N506" s="196"/>
      <c r="O506" s="197"/>
      <c r="P506" s="197"/>
      <c r="Q506" s="197"/>
      <c r="R506" s="197"/>
      <c r="S506" s="197"/>
      <c r="T506" s="197"/>
      <c r="U506" s="197"/>
      <c r="V506" s="197"/>
      <c r="W506" s="197"/>
      <c r="X506" s="198"/>
      <c r="AT506" s="194" t="s">
        <v>143</v>
      </c>
      <c r="AU506" s="194" t="s">
        <v>84</v>
      </c>
      <c r="AV506" s="11" t="s">
        <v>77</v>
      </c>
      <c r="AW506" s="11" t="s">
        <v>7</v>
      </c>
      <c r="AX506" s="11" t="s">
        <v>72</v>
      </c>
      <c r="AY506" s="194" t="s">
        <v>132</v>
      </c>
    </row>
    <row r="507" spans="2:65" s="12" customFormat="1" ht="13.5">
      <c r="B507" s="199"/>
      <c r="D507" s="191" t="s">
        <v>143</v>
      </c>
      <c r="E507" s="200" t="s">
        <v>5</v>
      </c>
      <c r="F507" s="201" t="s">
        <v>517</v>
      </c>
      <c r="H507" s="202">
        <v>17.2</v>
      </c>
      <c r="I507" s="203"/>
      <c r="J507" s="203"/>
      <c r="M507" s="199"/>
      <c r="N507" s="204"/>
      <c r="O507" s="205"/>
      <c r="P507" s="205"/>
      <c r="Q507" s="205"/>
      <c r="R507" s="205"/>
      <c r="S507" s="205"/>
      <c r="T507" s="205"/>
      <c r="U507" s="205"/>
      <c r="V507" s="205"/>
      <c r="W507" s="205"/>
      <c r="X507" s="206"/>
      <c r="AT507" s="200" t="s">
        <v>143</v>
      </c>
      <c r="AU507" s="200" t="s">
        <v>84</v>
      </c>
      <c r="AV507" s="12" t="s">
        <v>84</v>
      </c>
      <c r="AW507" s="12" t="s">
        <v>7</v>
      </c>
      <c r="AX507" s="12" t="s">
        <v>72</v>
      </c>
      <c r="AY507" s="200" t="s">
        <v>132</v>
      </c>
    </row>
    <row r="508" spans="2:65" s="13" customFormat="1" ht="13.5">
      <c r="B508" s="207"/>
      <c r="D508" s="208" t="s">
        <v>143</v>
      </c>
      <c r="E508" s="209" t="s">
        <v>5</v>
      </c>
      <c r="F508" s="210" t="s">
        <v>146</v>
      </c>
      <c r="H508" s="211">
        <v>17.2</v>
      </c>
      <c r="I508" s="212"/>
      <c r="J508" s="212"/>
      <c r="M508" s="207"/>
      <c r="N508" s="213"/>
      <c r="O508" s="214"/>
      <c r="P508" s="214"/>
      <c r="Q508" s="214"/>
      <c r="R508" s="214"/>
      <c r="S508" s="214"/>
      <c r="T508" s="214"/>
      <c r="U508" s="214"/>
      <c r="V508" s="214"/>
      <c r="W508" s="214"/>
      <c r="X508" s="215"/>
      <c r="AT508" s="216" t="s">
        <v>143</v>
      </c>
      <c r="AU508" s="216" t="s">
        <v>84</v>
      </c>
      <c r="AV508" s="13" t="s">
        <v>141</v>
      </c>
      <c r="AW508" s="13" t="s">
        <v>7</v>
      </c>
      <c r="AX508" s="13" t="s">
        <v>77</v>
      </c>
      <c r="AY508" s="216" t="s">
        <v>132</v>
      </c>
    </row>
    <row r="509" spans="2:65" s="1" customFormat="1" ht="31.5" customHeight="1">
      <c r="B509" s="177"/>
      <c r="C509" s="178" t="s">
        <v>542</v>
      </c>
      <c r="D509" s="178" t="s">
        <v>136</v>
      </c>
      <c r="E509" s="179" t="s">
        <v>543</v>
      </c>
      <c r="F509" s="180" t="s">
        <v>544</v>
      </c>
      <c r="G509" s="181" t="s">
        <v>446</v>
      </c>
      <c r="H509" s="182">
        <v>47.2</v>
      </c>
      <c r="I509" s="183"/>
      <c r="J509" s="183"/>
      <c r="K509" s="184">
        <f>ROUND(P509*H509,2)</f>
        <v>0</v>
      </c>
      <c r="L509" s="180" t="s">
        <v>140</v>
      </c>
      <c r="M509" s="41"/>
      <c r="N509" s="185" t="s">
        <v>5</v>
      </c>
      <c r="O509" s="186" t="s">
        <v>41</v>
      </c>
      <c r="P509" s="116">
        <f>I509+J509</f>
        <v>0</v>
      </c>
      <c r="Q509" s="116">
        <f>ROUND(I509*H509,2)</f>
        <v>0</v>
      </c>
      <c r="R509" s="116">
        <f>ROUND(J509*H509,2)</f>
        <v>0</v>
      </c>
      <c r="S509" s="42"/>
      <c r="T509" s="187">
        <f>S509*H509</f>
        <v>0</v>
      </c>
      <c r="U509" s="187">
        <v>4.3699999999999998E-3</v>
      </c>
      <c r="V509" s="187">
        <f>U509*H509</f>
        <v>0.206264</v>
      </c>
      <c r="W509" s="187">
        <v>0</v>
      </c>
      <c r="X509" s="188">
        <f>W509*H509</f>
        <v>0</v>
      </c>
      <c r="AR509" s="24" t="s">
        <v>200</v>
      </c>
      <c r="AT509" s="24" t="s">
        <v>136</v>
      </c>
      <c r="AU509" s="24" t="s">
        <v>84</v>
      </c>
      <c r="AY509" s="24" t="s">
        <v>132</v>
      </c>
      <c r="BE509" s="189">
        <f>IF(O509="základní",K509,0)</f>
        <v>0</v>
      </c>
      <c r="BF509" s="189">
        <f>IF(O509="snížená",K509,0)</f>
        <v>0</v>
      </c>
      <c r="BG509" s="189">
        <f>IF(O509="zákl. přenesená",K509,0)</f>
        <v>0</v>
      </c>
      <c r="BH509" s="189">
        <f>IF(O509="sníž. přenesená",K509,0)</f>
        <v>0</v>
      </c>
      <c r="BI509" s="189">
        <f>IF(O509="nulová",K509,0)</f>
        <v>0</v>
      </c>
      <c r="BJ509" s="24" t="s">
        <v>77</v>
      </c>
      <c r="BK509" s="189">
        <f>ROUND(P509*H509,2)</f>
        <v>0</v>
      </c>
      <c r="BL509" s="24" t="s">
        <v>200</v>
      </c>
      <c r="BM509" s="24" t="s">
        <v>545</v>
      </c>
    </row>
    <row r="510" spans="2:65" s="11" customFormat="1" ht="13.5">
      <c r="B510" s="190"/>
      <c r="D510" s="191" t="s">
        <v>143</v>
      </c>
      <c r="E510" s="192" t="s">
        <v>5</v>
      </c>
      <c r="F510" s="193" t="s">
        <v>532</v>
      </c>
      <c r="H510" s="194" t="s">
        <v>5</v>
      </c>
      <c r="I510" s="195"/>
      <c r="J510" s="195"/>
      <c r="M510" s="190"/>
      <c r="N510" s="196"/>
      <c r="O510" s="197"/>
      <c r="P510" s="197"/>
      <c r="Q510" s="197"/>
      <c r="R510" s="197"/>
      <c r="S510" s="197"/>
      <c r="T510" s="197"/>
      <c r="U510" s="197"/>
      <c r="V510" s="197"/>
      <c r="W510" s="197"/>
      <c r="X510" s="198"/>
      <c r="AT510" s="194" t="s">
        <v>143</v>
      </c>
      <c r="AU510" s="194" t="s">
        <v>84</v>
      </c>
      <c r="AV510" s="11" t="s">
        <v>77</v>
      </c>
      <c r="AW510" s="11" t="s">
        <v>7</v>
      </c>
      <c r="AX510" s="11" t="s">
        <v>72</v>
      </c>
      <c r="AY510" s="194" t="s">
        <v>132</v>
      </c>
    </row>
    <row r="511" spans="2:65" s="11" customFormat="1" ht="27">
      <c r="B511" s="190"/>
      <c r="D511" s="191" t="s">
        <v>143</v>
      </c>
      <c r="E511" s="192" t="s">
        <v>5</v>
      </c>
      <c r="F511" s="193" t="s">
        <v>546</v>
      </c>
      <c r="H511" s="194" t="s">
        <v>5</v>
      </c>
      <c r="I511" s="195"/>
      <c r="J511" s="195"/>
      <c r="M511" s="190"/>
      <c r="N511" s="196"/>
      <c r="O511" s="197"/>
      <c r="P511" s="197"/>
      <c r="Q511" s="197"/>
      <c r="R511" s="197"/>
      <c r="S511" s="197"/>
      <c r="T511" s="197"/>
      <c r="U511" s="197"/>
      <c r="V511" s="197"/>
      <c r="W511" s="197"/>
      <c r="X511" s="198"/>
      <c r="AT511" s="194" t="s">
        <v>143</v>
      </c>
      <c r="AU511" s="194" t="s">
        <v>84</v>
      </c>
      <c r="AV511" s="11" t="s">
        <v>77</v>
      </c>
      <c r="AW511" s="11" t="s">
        <v>7</v>
      </c>
      <c r="AX511" s="11" t="s">
        <v>72</v>
      </c>
      <c r="AY511" s="194" t="s">
        <v>132</v>
      </c>
    </row>
    <row r="512" spans="2:65" s="11" customFormat="1" ht="13.5">
      <c r="B512" s="190"/>
      <c r="D512" s="191" t="s">
        <v>143</v>
      </c>
      <c r="E512" s="192" t="s">
        <v>5</v>
      </c>
      <c r="F512" s="193" t="s">
        <v>534</v>
      </c>
      <c r="H512" s="194" t="s">
        <v>5</v>
      </c>
      <c r="I512" s="195"/>
      <c r="J512" s="195"/>
      <c r="M512" s="190"/>
      <c r="N512" s="196"/>
      <c r="O512" s="197"/>
      <c r="P512" s="197"/>
      <c r="Q512" s="197"/>
      <c r="R512" s="197"/>
      <c r="S512" s="197"/>
      <c r="T512" s="197"/>
      <c r="U512" s="197"/>
      <c r="V512" s="197"/>
      <c r="W512" s="197"/>
      <c r="X512" s="198"/>
      <c r="AT512" s="194" t="s">
        <v>143</v>
      </c>
      <c r="AU512" s="194" t="s">
        <v>84</v>
      </c>
      <c r="AV512" s="11" t="s">
        <v>77</v>
      </c>
      <c r="AW512" s="11" t="s">
        <v>7</v>
      </c>
      <c r="AX512" s="11" t="s">
        <v>72</v>
      </c>
      <c r="AY512" s="194" t="s">
        <v>132</v>
      </c>
    </row>
    <row r="513" spans="2:65" s="11" customFormat="1" ht="13.5">
      <c r="B513" s="190"/>
      <c r="D513" s="191" t="s">
        <v>143</v>
      </c>
      <c r="E513" s="192" t="s">
        <v>5</v>
      </c>
      <c r="F513" s="193" t="s">
        <v>547</v>
      </c>
      <c r="H513" s="194" t="s">
        <v>5</v>
      </c>
      <c r="I513" s="195"/>
      <c r="J513" s="195"/>
      <c r="M513" s="190"/>
      <c r="N513" s="196"/>
      <c r="O513" s="197"/>
      <c r="P513" s="197"/>
      <c r="Q513" s="197"/>
      <c r="R513" s="197"/>
      <c r="S513" s="197"/>
      <c r="T513" s="197"/>
      <c r="U513" s="197"/>
      <c r="V513" s="197"/>
      <c r="W513" s="197"/>
      <c r="X513" s="198"/>
      <c r="AT513" s="194" t="s">
        <v>143</v>
      </c>
      <c r="AU513" s="194" t="s">
        <v>84</v>
      </c>
      <c r="AV513" s="11" t="s">
        <v>77</v>
      </c>
      <c r="AW513" s="11" t="s">
        <v>7</v>
      </c>
      <c r="AX513" s="11" t="s">
        <v>72</v>
      </c>
      <c r="AY513" s="194" t="s">
        <v>132</v>
      </c>
    </row>
    <row r="514" spans="2:65" s="12" customFormat="1" ht="13.5">
      <c r="B514" s="199"/>
      <c r="D514" s="191" t="s">
        <v>143</v>
      </c>
      <c r="E514" s="200" t="s">
        <v>5</v>
      </c>
      <c r="F514" s="201" t="s">
        <v>515</v>
      </c>
      <c r="H514" s="202">
        <v>47.2</v>
      </c>
      <c r="I514" s="203"/>
      <c r="J514" s="203"/>
      <c r="M514" s="199"/>
      <c r="N514" s="204"/>
      <c r="O514" s="205"/>
      <c r="P514" s="205"/>
      <c r="Q514" s="205"/>
      <c r="R514" s="205"/>
      <c r="S514" s="205"/>
      <c r="T514" s="205"/>
      <c r="U514" s="205"/>
      <c r="V514" s="205"/>
      <c r="W514" s="205"/>
      <c r="X514" s="206"/>
      <c r="AT514" s="200" t="s">
        <v>143</v>
      </c>
      <c r="AU514" s="200" t="s">
        <v>84</v>
      </c>
      <c r="AV514" s="12" t="s">
        <v>84</v>
      </c>
      <c r="AW514" s="12" t="s">
        <v>7</v>
      </c>
      <c r="AX514" s="12" t="s">
        <v>72</v>
      </c>
      <c r="AY514" s="200" t="s">
        <v>132</v>
      </c>
    </row>
    <row r="515" spans="2:65" s="13" customFormat="1" ht="13.5">
      <c r="B515" s="207"/>
      <c r="D515" s="208" t="s">
        <v>143</v>
      </c>
      <c r="E515" s="209" t="s">
        <v>5</v>
      </c>
      <c r="F515" s="210" t="s">
        <v>146</v>
      </c>
      <c r="H515" s="211">
        <v>47.2</v>
      </c>
      <c r="I515" s="212"/>
      <c r="J515" s="212"/>
      <c r="M515" s="207"/>
      <c r="N515" s="213"/>
      <c r="O515" s="214"/>
      <c r="P515" s="214"/>
      <c r="Q515" s="214"/>
      <c r="R515" s="214"/>
      <c r="S515" s="214"/>
      <c r="T515" s="214"/>
      <c r="U515" s="214"/>
      <c r="V515" s="214"/>
      <c r="W515" s="214"/>
      <c r="X515" s="215"/>
      <c r="AT515" s="216" t="s">
        <v>143</v>
      </c>
      <c r="AU515" s="216" t="s">
        <v>84</v>
      </c>
      <c r="AV515" s="13" t="s">
        <v>141</v>
      </c>
      <c r="AW515" s="13" t="s">
        <v>7</v>
      </c>
      <c r="AX515" s="13" t="s">
        <v>77</v>
      </c>
      <c r="AY515" s="216" t="s">
        <v>132</v>
      </c>
    </row>
    <row r="516" spans="2:65" s="1" customFormat="1" ht="31.5" customHeight="1">
      <c r="B516" s="177"/>
      <c r="C516" s="178" t="s">
        <v>548</v>
      </c>
      <c r="D516" s="178" t="s">
        <v>136</v>
      </c>
      <c r="E516" s="179" t="s">
        <v>549</v>
      </c>
      <c r="F516" s="180" t="s">
        <v>550</v>
      </c>
      <c r="G516" s="181" t="s">
        <v>255</v>
      </c>
      <c r="H516" s="182">
        <v>7</v>
      </c>
      <c r="I516" s="183"/>
      <c r="J516" s="183"/>
      <c r="K516" s="184">
        <f>ROUND(P516*H516,2)</f>
        <v>0</v>
      </c>
      <c r="L516" s="180" t="s">
        <v>140</v>
      </c>
      <c r="M516" s="41"/>
      <c r="N516" s="185" t="s">
        <v>5</v>
      </c>
      <c r="O516" s="186" t="s">
        <v>41</v>
      </c>
      <c r="P516" s="116">
        <f>I516+J516</f>
        <v>0</v>
      </c>
      <c r="Q516" s="116">
        <f>ROUND(I516*H516,2)</f>
        <v>0</v>
      </c>
      <c r="R516" s="116">
        <f>ROUND(J516*H516,2)</f>
        <v>0</v>
      </c>
      <c r="S516" s="42"/>
      <c r="T516" s="187">
        <f>S516*H516</f>
        <v>0</v>
      </c>
      <c r="U516" s="187">
        <v>0</v>
      </c>
      <c r="V516" s="187">
        <f>U516*H516</f>
        <v>0</v>
      </c>
      <c r="W516" s="187">
        <v>0</v>
      </c>
      <c r="X516" s="188">
        <f>W516*H516</f>
        <v>0</v>
      </c>
      <c r="AR516" s="24" t="s">
        <v>200</v>
      </c>
      <c r="AT516" s="24" t="s">
        <v>136</v>
      </c>
      <c r="AU516" s="24" t="s">
        <v>84</v>
      </c>
      <c r="AY516" s="24" t="s">
        <v>132</v>
      </c>
      <c r="BE516" s="189">
        <f>IF(O516="základní",K516,0)</f>
        <v>0</v>
      </c>
      <c r="BF516" s="189">
        <f>IF(O516="snížená",K516,0)</f>
        <v>0</v>
      </c>
      <c r="BG516" s="189">
        <f>IF(O516="zákl. přenesená",K516,0)</f>
        <v>0</v>
      </c>
      <c r="BH516" s="189">
        <f>IF(O516="sníž. přenesená",K516,0)</f>
        <v>0</v>
      </c>
      <c r="BI516" s="189">
        <f>IF(O516="nulová",K516,0)</f>
        <v>0</v>
      </c>
      <c r="BJ516" s="24" t="s">
        <v>77</v>
      </c>
      <c r="BK516" s="189">
        <f>ROUND(P516*H516,2)</f>
        <v>0</v>
      </c>
      <c r="BL516" s="24" t="s">
        <v>200</v>
      </c>
      <c r="BM516" s="24" t="s">
        <v>551</v>
      </c>
    </row>
    <row r="517" spans="2:65" s="11" customFormat="1" ht="13.5">
      <c r="B517" s="190"/>
      <c r="D517" s="191" t="s">
        <v>143</v>
      </c>
      <c r="E517" s="192" t="s">
        <v>5</v>
      </c>
      <c r="F517" s="193" t="s">
        <v>532</v>
      </c>
      <c r="H517" s="194" t="s">
        <v>5</v>
      </c>
      <c r="I517" s="195"/>
      <c r="J517" s="195"/>
      <c r="M517" s="190"/>
      <c r="N517" s="196"/>
      <c r="O517" s="197"/>
      <c r="P517" s="197"/>
      <c r="Q517" s="197"/>
      <c r="R517" s="197"/>
      <c r="S517" s="197"/>
      <c r="T517" s="197"/>
      <c r="U517" s="197"/>
      <c r="V517" s="197"/>
      <c r="W517" s="197"/>
      <c r="X517" s="198"/>
      <c r="AT517" s="194" t="s">
        <v>143</v>
      </c>
      <c r="AU517" s="194" t="s">
        <v>84</v>
      </c>
      <c r="AV517" s="11" t="s">
        <v>77</v>
      </c>
      <c r="AW517" s="11" t="s">
        <v>7</v>
      </c>
      <c r="AX517" s="11" t="s">
        <v>72</v>
      </c>
      <c r="AY517" s="194" t="s">
        <v>132</v>
      </c>
    </row>
    <row r="518" spans="2:65" s="11" customFormat="1" ht="27">
      <c r="B518" s="190"/>
      <c r="D518" s="191" t="s">
        <v>143</v>
      </c>
      <c r="E518" s="192" t="s">
        <v>5</v>
      </c>
      <c r="F518" s="193" t="s">
        <v>546</v>
      </c>
      <c r="H518" s="194" t="s">
        <v>5</v>
      </c>
      <c r="I518" s="195"/>
      <c r="J518" s="195"/>
      <c r="M518" s="190"/>
      <c r="N518" s="196"/>
      <c r="O518" s="197"/>
      <c r="P518" s="197"/>
      <c r="Q518" s="197"/>
      <c r="R518" s="197"/>
      <c r="S518" s="197"/>
      <c r="T518" s="197"/>
      <c r="U518" s="197"/>
      <c r="V518" s="197"/>
      <c r="W518" s="197"/>
      <c r="X518" s="198"/>
      <c r="AT518" s="194" t="s">
        <v>143</v>
      </c>
      <c r="AU518" s="194" t="s">
        <v>84</v>
      </c>
      <c r="AV518" s="11" t="s">
        <v>77</v>
      </c>
      <c r="AW518" s="11" t="s">
        <v>7</v>
      </c>
      <c r="AX518" s="11" t="s">
        <v>72</v>
      </c>
      <c r="AY518" s="194" t="s">
        <v>132</v>
      </c>
    </row>
    <row r="519" spans="2:65" s="11" customFormat="1" ht="13.5">
      <c r="B519" s="190"/>
      <c r="D519" s="191" t="s">
        <v>143</v>
      </c>
      <c r="E519" s="192" t="s">
        <v>5</v>
      </c>
      <c r="F519" s="193" t="s">
        <v>534</v>
      </c>
      <c r="H519" s="194" t="s">
        <v>5</v>
      </c>
      <c r="I519" s="195"/>
      <c r="J519" s="195"/>
      <c r="M519" s="190"/>
      <c r="N519" s="196"/>
      <c r="O519" s="197"/>
      <c r="P519" s="197"/>
      <c r="Q519" s="197"/>
      <c r="R519" s="197"/>
      <c r="S519" s="197"/>
      <c r="T519" s="197"/>
      <c r="U519" s="197"/>
      <c r="V519" s="197"/>
      <c r="W519" s="197"/>
      <c r="X519" s="198"/>
      <c r="AT519" s="194" t="s">
        <v>143</v>
      </c>
      <c r="AU519" s="194" t="s">
        <v>84</v>
      </c>
      <c r="AV519" s="11" t="s">
        <v>77</v>
      </c>
      <c r="AW519" s="11" t="s">
        <v>7</v>
      </c>
      <c r="AX519" s="11" t="s">
        <v>72</v>
      </c>
      <c r="AY519" s="194" t="s">
        <v>132</v>
      </c>
    </row>
    <row r="520" spans="2:65" s="11" customFormat="1" ht="13.5">
      <c r="B520" s="190"/>
      <c r="D520" s="191" t="s">
        <v>143</v>
      </c>
      <c r="E520" s="192" t="s">
        <v>5</v>
      </c>
      <c r="F520" s="193" t="s">
        <v>552</v>
      </c>
      <c r="H520" s="194" t="s">
        <v>5</v>
      </c>
      <c r="I520" s="195"/>
      <c r="J520" s="195"/>
      <c r="M520" s="190"/>
      <c r="N520" s="196"/>
      <c r="O520" s="197"/>
      <c r="P520" s="197"/>
      <c r="Q520" s="197"/>
      <c r="R520" s="197"/>
      <c r="S520" s="197"/>
      <c r="T520" s="197"/>
      <c r="U520" s="197"/>
      <c r="V520" s="197"/>
      <c r="W520" s="197"/>
      <c r="X520" s="198"/>
      <c r="AT520" s="194" t="s">
        <v>143</v>
      </c>
      <c r="AU520" s="194" t="s">
        <v>84</v>
      </c>
      <c r="AV520" s="11" t="s">
        <v>77</v>
      </c>
      <c r="AW520" s="11" t="s">
        <v>7</v>
      </c>
      <c r="AX520" s="11" t="s">
        <v>72</v>
      </c>
      <c r="AY520" s="194" t="s">
        <v>132</v>
      </c>
    </row>
    <row r="521" spans="2:65" s="12" customFormat="1" ht="13.5">
      <c r="B521" s="199"/>
      <c r="D521" s="191" t="s">
        <v>143</v>
      </c>
      <c r="E521" s="200" t="s">
        <v>5</v>
      </c>
      <c r="F521" s="201" t="s">
        <v>553</v>
      </c>
      <c r="H521" s="202">
        <v>7</v>
      </c>
      <c r="I521" s="203"/>
      <c r="J521" s="203"/>
      <c r="M521" s="199"/>
      <c r="N521" s="204"/>
      <c r="O521" s="205"/>
      <c r="P521" s="205"/>
      <c r="Q521" s="205"/>
      <c r="R521" s="205"/>
      <c r="S521" s="205"/>
      <c r="T521" s="205"/>
      <c r="U521" s="205"/>
      <c r="V521" s="205"/>
      <c r="W521" s="205"/>
      <c r="X521" s="206"/>
      <c r="AT521" s="200" t="s">
        <v>143</v>
      </c>
      <c r="AU521" s="200" t="s">
        <v>84</v>
      </c>
      <c r="AV521" s="12" t="s">
        <v>84</v>
      </c>
      <c r="AW521" s="12" t="s">
        <v>7</v>
      </c>
      <c r="AX521" s="12" t="s">
        <v>72</v>
      </c>
      <c r="AY521" s="200" t="s">
        <v>132</v>
      </c>
    </row>
    <row r="522" spans="2:65" s="13" customFormat="1" ht="13.5">
      <c r="B522" s="207"/>
      <c r="D522" s="208" t="s">
        <v>143</v>
      </c>
      <c r="E522" s="209" t="s">
        <v>5</v>
      </c>
      <c r="F522" s="210" t="s">
        <v>146</v>
      </c>
      <c r="H522" s="211">
        <v>7</v>
      </c>
      <c r="I522" s="212"/>
      <c r="J522" s="212"/>
      <c r="M522" s="207"/>
      <c r="N522" s="213"/>
      <c r="O522" s="214"/>
      <c r="P522" s="214"/>
      <c r="Q522" s="214"/>
      <c r="R522" s="214"/>
      <c r="S522" s="214"/>
      <c r="T522" s="214"/>
      <c r="U522" s="214"/>
      <c r="V522" s="214"/>
      <c r="W522" s="214"/>
      <c r="X522" s="215"/>
      <c r="AT522" s="216" t="s">
        <v>143</v>
      </c>
      <c r="AU522" s="216" t="s">
        <v>84</v>
      </c>
      <c r="AV522" s="13" t="s">
        <v>141</v>
      </c>
      <c r="AW522" s="13" t="s">
        <v>7</v>
      </c>
      <c r="AX522" s="13" t="s">
        <v>77</v>
      </c>
      <c r="AY522" s="216" t="s">
        <v>132</v>
      </c>
    </row>
    <row r="523" spans="2:65" s="1" customFormat="1" ht="44.25" customHeight="1">
      <c r="B523" s="177"/>
      <c r="C523" s="178" t="s">
        <v>554</v>
      </c>
      <c r="D523" s="178" t="s">
        <v>136</v>
      </c>
      <c r="E523" s="179" t="s">
        <v>555</v>
      </c>
      <c r="F523" s="180" t="s">
        <v>556</v>
      </c>
      <c r="G523" s="181" t="s">
        <v>446</v>
      </c>
      <c r="H523" s="182">
        <v>9.8000000000000007</v>
      </c>
      <c r="I523" s="183"/>
      <c r="J523" s="183"/>
      <c r="K523" s="184">
        <f>ROUND(P523*H523,2)</f>
        <v>0</v>
      </c>
      <c r="L523" s="180" t="s">
        <v>5</v>
      </c>
      <c r="M523" s="41"/>
      <c r="N523" s="185" t="s">
        <v>5</v>
      </c>
      <c r="O523" s="186" t="s">
        <v>41</v>
      </c>
      <c r="P523" s="116">
        <f>I523+J523</f>
        <v>0</v>
      </c>
      <c r="Q523" s="116">
        <f>ROUND(I523*H523,2)</f>
        <v>0</v>
      </c>
      <c r="R523" s="116">
        <f>ROUND(J523*H523,2)</f>
        <v>0</v>
      </c>
      <c r="S523" s="42"/>
      <c r="T523" s="187">
        <f>S523*H523</f>
        <v>0</v>
      </c>
      <c r="U523" s="187">
        <v>5.3499999999999997E-3</v>
      </c>
      <c r="V523" s="187">
        <f>U523*H523</f>
        <v>5.2430000000000004E-2</v>
      </c>
      <c r="W523" s="187">
        <v>0</v>
      </c>
      <c r="X523" s="188">
        <f>W523*H523</f>
        <v>0</v>
      </c>
      <c r="AR523" s="24" t="s">
        <v>200</v>
      </c>
      <c r="AT523" s="24" t="s">
        <v>136</v>
      </c>
      <c r="AU523" s="24" t="s">
        <v>84</v>
      </c>
      <c r="AY523" s="24" t="s">
        <v>132</v>
      </c>
      <c r="BE523" s="189">
        <f>IF(O523="základní",K523,0)</f>
        <v>0</v>
      </c>
      <c r="BF523" s="189">
        <f>IF(O523="snížená",K523,0)</f>
        <v>0</v>
      </c>
      <c r="BG523" s="189">
        <f>IF(O523="zákl. přenesená",K523,0)</f>
        <v>0</v>
      </c>
      <c r="BH523" s="189">
        <f>IF(O523="sníž. přenesená",K523,0)</f>
        <v>0</v>
      </c>
      <c r="BI523" s="189">
        <f>IF(O523="nulová",K523,0)</f>
        <v>0</v>
      </c>
      <c r="BJ523" s="24" t="s">
        <v>77</v>
      </c>
      <c r="BK523" s="189">
        <f>ROUND(P523*H523,2)</f>
        <v>0</v>
      </c>
      <c r="BL523" s="24" t="s">
        <v>200</v>
      </c>
      <c r="BM523" s="24" t="s">
        <v>557</v>
      </c>
    </row>
    <row r="524" spans="2:65" s="11" customFormat="1" ht="13.5">
      <c r="B524" s="190"/>
      <c r="D524" s="191" t="s">
        <v>143</v>
      </c>
      <c r="E524" s="192" t="s">
        <v>5</v>
      </c>
      <c r="F524" s="193" t="s">
        <v>532</v>
      </c>
      <c r="H524" s="194" t="s">
        <v>5</v>
      </c>
      <c r="I524" s="195"/>
      <c r="J524" s="195"/>
      <c r="M524" s="190"/>
      <c r="N524" s="196"/>
      <c r="O524" s="197"/>
      <c r="P524" s="197"/>
      <c r="Q524" s="197"/>
      <c r="R524" s="197"/>
      <c r="S524" s="197"/>
      <c r="T524" s="197"/>
      <c r="U524" s="197"/>
      <c r="V524" s="197"/>
      <c r="W524" s="197"/>
      <c r="X524" s="198"/>
      <c r="AT524" s="194" t="s">
        <v>143</v>
      </c>
      <c r="AU524" s="194" t="s">
        <v>84</v>
      </c>
      <c r="AV524" s="11" t="s">
        <v>77</v>
      </c>
      <c r="AW524" s="11" t="s">
        <v>7</v>
      </c>
      <c r="AX524" s="11" t="s">
        <v>72</v>
      </c>
      <c r="AY524" s="194" t="s">
        <v>132</v>
      </c>
    </row>
    <row r="525" spans="2:65" s="11" customFormat="1" ht="27">
      <c r="B525" s="190"/>
      <c r="D525" s="191" t="s">
        <v>143</v>
      </c>
      <c r="E525" s="192" t="s">
        <v>5</v>
      </c>
      <c r="F525" s="193" t="s">
        <v>558</v>
      </c>
      <c r="H525" s="194" t="s">
        <v>5</v>
      </c>
      <c r="I525" s="195"/>
      <c r="J525" s="195"/>
      <c r="M525" s="190"/>
      <c r="N525" s="196"/>
      <c r="O525" s="197"/>
      <c r="P525" s="197"/>
      <c r="Q525" s="197"/>
      <c r="R525" s="197"/>
      <c r="S525" s="197"/>
      <c r="T525" s="197"/>
      <c r="U525" s="197"/>
      <c r="V525" s="197"/>
      <c r="W525" s="197"/>
      <c r="X525" s="198"/>
      <c r="AT525" s="194" t="s">
        <v>143</v>
      </c>
      <c r="AU525" s="194" t="s">
        <v>84</v>
      </c>
      <c r="AV525" s="11" t="s">
        <v>77</v>
      </c>
      <c r="AW525" s="11" t="s">
        <v>7</v>
      </c>
      <c r="AX525" s="11" t="s">
        <v>72</v>
      </c>
      <c r="AY525" s="194" t="s">
        <v>132</v>
      </c>
    </row>
    <row r="526" spans="2:65" s="11" customFormat="1" ht="13.5">
      <c r="B526" s="190"/>
      <c r="D526" s="191" t="s">
        <v>143</v>
      </c>
      <c r="E526" s="192" t="s">
        <v>5</v>
      </c>
      <c r="F526" s="193" t="s">
        <v>559</v>
      </c>
      <c r="H526" s="194" t="s">
        <v>5</v>
      </c>
      <c r="I526" s="195"/>
      <c r="J526" s="195"/>
      <c r="M526" s="190"/>
      <c r="N526" s="196"/>
      <c r="O526" s="197"/>
      <c r="P526" s="197"/>
      <c r="Q526" s="197"/>
      <c r="R526" s="197"/>
      <c r="S526" s="197"/>
      <c r="T526" s="197"/>
      <c r="U526" s="197"/>
      <c r="V526" s="197"/>
      <c r="W526" s="197"/>
      <c r="X526" s="198"/>
      <c r="AT526" s="194" t="s">
        <v>143</v>
      </c>
      <c r="AU526" s="194" t="s">
        <v>84</v>
      </c>
      <c r="AV526" s="11" t="s">
        <v>77</v>
      </c>
      <c r="AW526" s="11" t="s">
        <v>7</v>
      </c>
      <c r="AX526" s="11" t="s">
        <v>72</v>
      </c>
      <c r="AY526" s="194" t="s">
        <v>132</v>
      </c>
    </row>
    <row r="527" spans="2:65" s="11" customFormat="1" ht="13.5">
      <c r="B527" s="190"/>
      <c r="D527" s="191" t="s">
        <v>143</v>
      </c>
      <c r="E527" s="192" t="s">
        <v>5</v>
      </c>
      <c r="F527" s="193" t="s">
        <v>560</v>
      </c>
      <c r="H527" s="194" t="s">
        <v>5</v>
      </c>
      <c r="I527" s="195"/>
      <c r="J527" s="195"/>
      <c r="M527" s="190"/>
      <c r="N527" s="196"/>
      <c r="O527" s="197"/>
      <c r="P527" s="197"/>
      <c r="Q527" s="197"/>
      <c r="R527" s="197"/>
      <c r="S527" s="197"/>
      <c r="T527" s="197"/>
      <c r="U527" s="197"/>
      <c r="V527" s="197"/>
      <c r="W527" s="197"/>
      <c r="X527" s="198"/>
      <c r="AT527" s="194" t="s">
        <v>143</v>
      </c>
      <c r="AU527" s="194" t="s">
        <v>84</v>
      </c>
      <c r="AV527" s="11" t="s">
        <v>77</v>
      </c>
      <c r="AW527" s="11" t="s">
        <v>7</v>
      </c>
      <c r="AX527" s="11" t="s">
        <v>72</v>
      </c>
      <c r="AY527" s="194" t="s">
        <v>132</v>
      </c>
    </row>
    <row r="528" spans="2:65" s="12" customFormat="1" ht="13.5">
      <c r="B528" s="199"/>
      <c r="D528" s="191" t="s">
        <v>143</v>
      </c>
      <c r="E528" s="200" t="s">
        <v>5</v>
      </c>
      <c r="F528" s="201" t="s">
        <v>561</v>
      </c>
      <c r="H528" s="202">
        <v>9.8000000000000007</v>
      </c>
      <c r="I528" s="203"/>
      <c r="J528" s="203"/>
      <c r="M528" s="199"/>
      <c r="N528" s="204"/>
      <c r="O528" s="205"/>
      <c r="P528" s="205"/>
      <c r="Q528" s="205"/>
      <c r="R528" s="205"/>
      <c r="S528" s="205"/>
      <c r="T528" s="205"/>
      <c r="U528" s="205"/>
      <c r="V528" s="205"/>
      <c r="W528" s="205"/>
      <c r="X528" s="206"/>
      <c r="AT528" s="200" t="s">
        <v>143</v>
      </c>
      <c r="AU528" s="200" t="s">
        <v>84</v>
      </c>
      <c r="AV528" s="12" t="s">
        <v>84</v>
      </c>
      <c r="AW528" s="12" t="s">
        <v>7</v>
      </c>
      <c r="AX528" s="12" t="s">
        <v>72</v>
      </c>
      <c r="AY528" s="200" t="s">
        <v>132</v>
      </c>
    </row>
    <row r="529" spans="2:65" s="13" customFormat="1" ht="13.5">
      <c r="B529" s="207"/>
      <c r="D529" s="208" t="s">
        <v>143</v>
      </c>
      <c r="E529" s="209" t="s">
        <v>5</v>
      </c>
      <c r="F529" s="210" t="s">
        <v>146</v>
      </c>
      <c r="H529" s="211">
        <v>9.8000000000000007</v>
      </c>
      <c r="I529" s="212"/>
      <c r="J529" s="212"/>
      <c r="M529" s="207"/>
      <c r="N529" s="213"/>
      <c r="O529" s="214"/>
      <c r="P529" s="214"/>
      <c r="Q529" s="214"/>
      <c r="R529" s="214"/>
      <c r="S529" s="214"/>
      <c r="T529" s="214"/>
      <c r="U529" s="214"/>
      <c r="V529" s="214"/>
      <c r="W529" s="214"/>
      <c r="X529" s="215"/>
      <c r="AT529" s="216" t="s">
        <v>143</v>
      </c>
      <c r="AU529" s="216" t="s">
        <v>84</v>
      </c>
      <c r="AV529" s="13" t="s">
        <v>141</v>
      </c>
      <c r="AW529" s="13" t="s">
        <v>7</v>
      </c>
      <c r="AX529" s="13" t="s">
        <v>77</v>
      </c>
      <c r="AY529" s="216" t="s">
        <v>132</v>
      </c>
    </row>
    <row r="530" spans="2:65" s="1" customFormat="1" ht="44.25" customHeight="1">
      <c r="B530" s="177"/>
      <c r="C530" s="178" t="s">
        <v>562</v>
      </c>
      <c r="D530" s="178" t="s">
        <v>136</v>
      </c>
      <c r="E530" s="179" t="s">
        <v>563</v>
      </c>
      <c r="F530" s="180" t="s">
        <v>564</v>
      </c>
      <c r="G530" s="181" t="s">
        <v>446</v>
      </c>
      <c r="H530" s="182">
        <v>6.75</v>
      </c>
      <c r="I530" s="183"/>
      <c r="J530" s="183"/>
      <c r="K530" s="184">
        <f>ROUND(P530*H530,2)</f>
        <v>0</v>
      </c>
      <c r="L530" s="180" t="s">
        <v>5</v>
      </c>
      <c r="M530" s="41"/>
      <c r="N530" s="185" t="s">
        <v>5</v>
      </c>
      <c r="O530" s="186" t="s">
        <v>41</v>
      </c>
      <c r="P530" s="116">
        <f>I530+J530</f>
        <v>0</v>
      </c>
      <c r="Q530" s="116">
        <f>ROUND(I530*H530,2)</f>
        <v>0</v>
      </c>
      <c r="R530" s="116">
        <f>ROUND(J530*H530,2)</f>
        <v>0</v>
      </c>
      <c r="S530" s="42"/>
      <c r="T530" s="187">
        <f>S530*H530</f>
        <v>0</v>
      </c>
      <c r="U530" s="187">
        <v>7.0099999999999997E-3</v>
      </c>
      <c r="V530" s="187">
        <f>U530*H530</f>
        <v>4.7317499999999998E-2</v>
      </c>
      <c r="W530" s="187">
        <v>0</v>
      </c>
      <c r="X530" s="188">
        <f>W530*H530</f>
        <v>0</v>
      </c>
      <c r="AR530" s="24" t="s">
        <v>200</v>
      </c>
      <c r="AT530" s="24" t="s">
        <v>136</v>
      </c>
      <c r="AU530" s="24" t="s">
        <v>84</v>
      </c>
      <c r="AY530" s="24" t="s">
        <v>132</v>
      </c>
      <c r="BE530" s="189">
        <f>IF(O530="základní",K530,0)</f>
        <v>0</v>
      </c>
      <c r="BF530" s="189">
        <f>IF(O530="snížená",K530,0)</f>
        <v>0</v>
      </c>
      <c r="BG530" s="189">
        <f>IF(O530="zákl. přenesená",K530,0)</f>
        <v>0</v>
      </c>
      <c r="BH530" s="189">
        <f>IF(O530="sníž. přenesená",K530,0)</f>
        <v>0</v>
      </c>
      <c r="BI530" s="189">
        <f>IF(O530="nulová",K530,0)</f>
        <v>0</v>
      </c>
      <c r="BJ530" s="24" t="s">
        <v>77</v>
      </c>
      <c r="BK530" s="189">
        <f>ROUND(P530*H530,2)</f>
        <v>0</v>
      </c>
      <c r="BL530" s="24" t="s">
        <v>200</v>
      </c>
      <c r="BM530" s="24" t="s">
        <v>565</v>
      </c>
    </row>
    <row r="531" spans="2:65" s="11" customFormat="1" ht="13.5">
      <c r="B531" s="190"/>
      <c r="D531" s="191" t="s">
        <v>143</v>
      </c>
      <c r="E531" s="192" t="s">
        <v>5</v>
      </c>
      <c r="F531" s="193" t="s">
        <v>532</v>
      </c>
      <c r="H531" s="194" t="s">
        <v>5</v>
      </c>
      <c r="I531" s="195"/>
      <c r="J531" s="195"/>
      <c r="M531" s="190"/>
      <c r="N531" s="196"/>
      <c r="O531" s="197"/>
      <c r="P531" s="197"/>
      <c r="Q531" s="197"/>
      <c r="R531" s="197"/>
      <c r="S531" s="197"/>
      <c r="T531" s="197"/>
      <c r="U531" s="197"/>
      <c r="V531" s="197"/>
      <c r="W531" s="197"/>
      <c r="X531" s="198"/>
      <c r="AT531" s="194" t="s">
        <v>143</v>
      </c>
      <c r="AU531" s="194" t="s">
        <v>84</v>
      </c>
      <c r="AV531" s="11" t="s">
        <v>77</v>
      </c>
      <c r="AW531" s="11" t="s">
        <v>7</v>
      </c>
      <c r="AX531" s="11" t="s">
        <v>72</v>
      </c>
      <c r="AY531" s="194" t="s">
        <v>132</v>
      </c>
    </row>
    <row r="532" spans="2:65" s="11" customFormat="1" ht="27">
      <c r="B532" s="190"/>
      <c r="D532" s="191" t="s">
        <v>143</v>
      </c>
      <c r="E532" s="192" t="s">
        <v>5</v>
      </c>
      <c r="F532" s="193" t="s">
        <v>566</v>
      </c>
      <c r="H532" s="194" t="s">
        <v>5</v>
      </c>
      <c r="I532" s="195"/>
      <c r="J532" s="195"/>
      <c r="M532" s="190"/>
      <c r="N532" s="196"/>
      <c r="O532" s="197"/>
      <c r="P532" s="197"/>
      <c r="Q532" s="197"/>
      <c r="R532" s="197"/>
      <c r="S532" s="197"/>
      <c r="T532" s="197"/>
      <c r="U532" s="197"/>
      <c r="V532" s="197"/>
      <c r="W532" s="197"/>
      <c r="X532" s="198"/>
      <c r="AT532" s="194" t="s">
        <v>143</v>
      </c>
      <c r="AU532" s="194" t="s">
        <v>84</v>
      </c>
      <c r="AV532" s="11" t="s">
        <v>77</v>
      </c>
      <c r="AW532" s="11" t="s">
        <v>7</v>
      </c>
      <c r="AX532" s="11" t="s">
        <v>72</v>
      </c>
      <c r="AY532" s="194" t="s">
        <v>132</v>
      </c>
    </row>
    <row r="533" spans="2:65" s="11" customFormat="1" ht="13.5">
      <c r="B533" s="190"/>
      <c r="D533" s="191" t="s">
        <v>143</v>
      </c>
      <c r="E533" s="192" t="s">
        <v>5</v>
      </c>
      <c r="F533" s="193" t="s">
        <v>559</v>
      </c>
      <c r="H533" s="194" t="s">
        <v>5</v>
      </c>
      <c r="I533" s="195"/>
      <c r="J533" s="195"/>
      <c r="M533" s="190"/>
      <c r="N533" s="196"/>
      <c r="O533" s="197"/>
      <c r="P533" s="197"/>
      <c r="Q533" s="197"/>
      <c r="R533" s="197"/>
      <c r="S533" s="197"/>
      <c r="T533" s="197"/>
      <c r="U533" s="197"/>
      <c r="V533" s="197"/>
      <c r="W533" s="197"/>
      <c r="X533" s="198"/>
      <c r="AT533" s="194" t="s">
        <v>143</v>
      </c>
      <c r="AU533" s="194" t="s">
        <v>84</v>
      </c>
      <c r="AV533" s="11" t="s">
        <v>77</v>
      </c>
      <c r="AW533" s="11" t="s">
        <v>7</v>
      </c>
      <c r="AX533" s="11" t="s">
        <v>72</v>
      </c>
      <c r="AY533" s="194" t="s">
        <v>132</v>
      </c>
    </row>
    <row r="534" spans="2:65" s="11" customFormat="1" ht="13.5">
      <c r="B534" s="190"/>
      <c r="D534" s="191" t="s">
        <v>143</v>
      </c>
      <c r="E534" s="192" t="s">
        <v>5</v>
      </c>
      <c r="F534" s="193" t="s">
        <v>567</v>
      </c>
      <c r="H534" s="194" t="s">
        <v>5</v>
      </c>
      <c r="I534" s="195"/>
      <c r="J534" s="195"/>
      <c r="M534" s="190"/>
      <c r="N534" s="196"/>
      <c r="O534" s="197"/>
      <c r="P534" s="197"/>
      <c r="Q534" s="197"/>
      <c r="R534" s="197"/>
      <c r="S534" s="197"/>
      <c r="T534" s="197"/>
      <c r="U534" s="197"/>
      <c r="V534" s="197"/>
      <c r="W534" s="197"/>
      <c r="X534" s="198"/>
      <c r="AT534" s="194" t="s">
        <v>143</v>
      </c>
      <c r="AU534" s="194" t="s">
        <v>84</v>
      </c>
      <c r="AV534" s="11" t="s">
        <v>77</v>
      </c>
      <c r="AW534" s="11" t="s">
        <v>7</v>
      </c>
      <c r="AX534" s="11" t="s">
        <v>72</v>
      </c>
      <c r="AY534" s="194" t="s">
        <v>132</v>
      </c>
    </row>
    <row r="535" spans="2:65" s="12" customFormat="1" ht="13.5">
      <c r="B535" s="199"/>
      <c r="D535" s="191" t="s">
        <v>143</v>
      </c>
      <c r="E535" s="200" t="s">
        <v>5</v>
      </c>
      <c r="F535" s="201" t="s">
        <v>451</v>
      </c>
      <c r="H535" s="202">
        <v>6.75</v>
      </c>
      <c r="I535" s="203"/>
      <c r="J535" s="203"/>
      <c r="M535" s="199"/>
      <c r="N535" s="204"/>
      <c r="O535" s="205"/>
      <c r="P535" s="205"/>
      <c r="Q535" s="205"/>
      <c r="R535" s="205"/>
      <c r="S535" s="205"/>
      <c r="T535" s="205"/>
      <c r="U535" s="205"/>
      <c r="V535" s="205"/>
      <c r="W535" s="205"/>
      <c r="X535" s="206"/>
      <c r="AT535" s="200" t="s">
        <v>143</v>
      </c>
      <c r="AU535" s="200" t="s">
        <v>84</v>
      </c>
      <c r="AV535" s="12" t="s">
        <v>84</v>
      </c>
      <c r="AW535" s="12" t="s">
        <v>7</v>
      </c>
      <c r="AX535" s="12" t="s">
        <v>72</v>
      </c>
      <c r="AY535" s="200" t="s">
        <v>132</v>
      </c>
    </row>
    <row r="536" spans="2:65" s="13" customFormat="1" ht="13.5">
      <c r="B536" s="207"/>
      <c r="D536" s="208" t="s">
        <v>143</v>
      </c>
      <c r="E536" s="209" t="s">
        <v>5</v>
      </c>
      <c r="F536" s="210" t="s">
        <v>146</v>
      </c>
      <c r="H536" s="211">
        <v>6.75</v>
      </c>
      <c r="I536" s="212"/>
      <c r="J536" s="212"/>
      <c r="M536" s="207"/>
      <c r="N536" s="213"/>
      <c r="O536" s="214"/>
      <c r="P536" s="214"/>
      <c r="Q536" s="214"/>
      <c r="R536" s="214"/>
      <c r="S536" s="214"/>
      <c r="T536" s="214"/>
      <c r="U536" s="214"/>
      <c r="V536" s="214"/>
      <c r="W536" s="214"/>
      <c r="X536" s="215"/>
      <c r="AT536" s="216" t="s">
        <v>143</v>
      </c>
      <c r="AU536" s="216" t="s">
        <v>84</v>
      </c>
      <c r="AV536" s="13" t="s">
        <v>141</v>
      </c>
      <c r="AW536" s="13" t="s">
        <v>7</v>
      </c>
      <c r="AX536" s="13" t="s">
        <v>77</v>
      </c>
      <c r="AY536" s="216" t="s">
        <v>132</v>
      </c>
    </row>
    <row r="537" spans="2:65" s="1" customFormat="1" ht="22.5" customHeight="1">
      <c r="B537" s="177"/>
      <c r="C537" s="178" t="s">
        <v>568</v>
      </c>
      <c r="D537" s="178" t="s">
        <v>136</v>
      </c>
      <c r="E537" s="179" t="s">
        <v>569</v>
      </c>
      <c r="F537" s="180" t="s">
        <v>570</v>
      </c>
      <c r="G537" s="181" t="s">
        <v>234</v>
      </c>
      <c r="H537" s="230"/>
      <c r="I537" s="183"/>
      <c r="J537" s="183"/>
      <c r="K537" s="184">
        <f>ROUND(P537*H537,2)</f>
        <v>0</v>
      </c>
      <c r="L537" s="180" t="s">
        <v>140</v>
      </c>
      <c r="M537" s="41"/>
      <c r="N537" s="185" t="s">
        <v>5</v>
      </c>
      <c r="O537" s="186" t="s">
        <v>41</v>
      </c>
      <c r="P537" s="116">
        <f>I537+J537</f>
        <v>0</v>
      </c>
      <c r="Q537" s="116">
        <f>ROUND(I537*H537,2)</f>
        <v>0</v>
      </c>
      <c r="R537" s="116">
        <f>ROUND(J537*H537,2)</f>
        <v>0</v>
      </c>
      <c r="S537" s="42"/>
      <c r="T537" s="187">
        <f>S537*H537</f>
        <v>0</v>
      </c>
      <c r="U537" s="187">
        <v>0</v>
      </c>
      <c r="V537" s="187">
        <f>U537*H537</f>
        <v>0</v>
      </c>
      <c r="W537" s="187">
        <v>0</v>
      </c>
      <c r="X537" s="188">
        <f>W537*H537</f>
        <v>0</v>
      </c>
      <c r="AR537" s="24" t="s">
        <v>200</v>
      </c>
      <c r="AT537" s="24" t="s">
        <v>136</v>
      </c>
      <c r="AU537" s="24" t="s">
        <v>84</v>
      </c>
      <c r="AY537" s="24" t="s">
        <v>132</v>
      </c>
      <c r="BE537" s="189">
        <f>IF(O537="základní",K537,0)</f>
        <v>0</v>
      </c>
      <c r="BF537" s="189">
        <f>IF(O537="snížená",K537,0)</f>
        <v>0</v>
      </c>
      <c r="BG537" s="189">
        <f>IF(O537="zákl. přenesená",K537,0)</f>
        <v>0</v>
      </c>
      <c r="BH537" s="189">
        <f>IF(O537="sníž. přenesená",K537,0)</f>
        <v>0</v>
      </c>
      <c r="BI537" s="189">
        <f>IF(O537="nulová",K537,0)</f>
        <v>0</v>
      </c>
      <c r="BJ537" s="24" t="s">
        <v>77</v>
      </c>
      <c r="BK537" s="189">
        <f>ROUND(P537*H537,2)</f>
        <v>0</v>
      </c>
      <c r="BL537" s="24" t="s">
        <v>200</v>
      </c>
      <c r="BM537" s="24" t="s">
        <v>571</v>
      </c>
    </row>
    <row r="538" spans="2:65" s="10" customFormat="1" ht="37.35" customHeight="1">
      <c r="B538" s="162"/>
      <c r="D538" s="163" t="s">
        <v>71</v>
      </c>
      <c r="E538" s="164" t="s">
        <v>572</v>
      </c>
      <c r="F538" s="164" t="s">
        <v>573</v>
      </c>
      <c r="I538" s="165"/>
      <c r="J538" s="165"/>
      <c r="K538" s="166">
        <f>BK538</f>
        <v>0</v>
      </c>
      <c r="M538" s="162"/>
      <c r="N538" s="167"/>
      <c r="O538" s="168"/>
      <c r="P538" s="168"/>
      <c r="Q538" s="169">
        <f>Q539+Q544+Q546</f>
        <v>0</v>
      </c>
      <c r="R538" s="169">
        <f>R539+R544+R546</f>
        <v>0</v>
      </c>
      <c r="S538" s="168"/>
      <c r="T538" s="170">
        <f>T539+T544+T546</f>
        <v>0</v>
      </c>
      <c r="U538" s="168"/>
      <c r="V538" s="170">
        <f>V539+V544+V546</f>
        <v>0</v>
      </c>
      <c r="W538" s="168"/>
      <c r="X538" s="171">
        <f>X539+X544+X546</f>
        <v>0</v>
      </c>
      <c r="AR538" s="163" t="s">
        <v>260</v>
      </c>
      <c r="AT538" s="172" t="s">
        <v>71</v>
      </c>
      <c r="AU538" s="172" t="s">
        <v>72</v>
      </c>
      <c r="AY538" s="163" t="s">
        <v>132</v>
      </c>
      <c r="BK538" s="173">
        <f>BK539+BK544+BK546</f>
        <v>0</v>
      </c>
    </row>
    <row r="539" spans="2:65" s="10" customFormat="1" ht="19.899999999999999" customHeight="1">
      <c r="B539" s="162"/>
      <c r="D539" s="174" t="s">
        <v>71</v>
      </c>
      <c r="E539" s="175" t="s">
        <v>574</v>
      </c>
      <c r="F539" s="175" t="s">
        <v>575</v>
      </c>
      <c r="I539" s="165"/>
      <c r="J539" s="165"/>
      <c r="K539" s="176">
        <f>BK539</f>
        <v>0</v>
      </c>
      <c r="M539" s="162"/>
      <c r="N539" s="167"/>
      <c r="O539" s="168"/>
      <c r="P539" s="168"/>
      <c r="Q539" s="169">
        <f>SUM(Q540:Q543)</f>
        <v>0</v>
      </c>
      <c r="R539" s="169">
        <f>SUM(R540:R543)</f>
        <v>0</v>
      </c>
      <c r="S539" s="168"/>
      <c r="T539" s="170">
        <f>SUM(T540:T543)</f>
        <v>0</v>
      </c>
      <c r="U539" s="168"/>
      <c r="V539" s="170">
        <f>SUM(V540:V543)</f>
        <v>0</v>
      </c>
      <c r="W539" s="168"/>
      <c r="X539" s="171">
        <f>SUM(X540:X543)</f>
        <v>0</v>
      </c>
      <c r="AR539" s="163" t="s">
        <v>260</v>
      </c>
      <c r="AT539" s="172" t="s">
        <v>71</v>
      </c>
      <c r="AU539" s="172" t="s">
        <v>77</v>
      </c>
      <c r="AY539" s="163" t="s">
        <v>132</v>
      </c>
      <c r="BK539" s="173">
        <f>SUM(BK540:BK543)</f>
        <v>0</v>
      </c>
    </row>
    <row r="540" spans="2:65" s="1" customFormat="1" ht="44.25" customHeight="1">
      <c r="B540" s="177"/>
      <c r="C540" s="178" t="s">
        <v>84</v>
      </c>
      <c r="D540" s="178" t="s">
        <v>136</v>
      </c>
      <c r="E540" s="179" t="s">
        <v>576</v>
      </c>
      <c r="F540" s="180" t="s">
        <v>577</v>
      </c>
      <c r="G540" s="181" t="s">
        <v>162</v>
      </c>
      <c r="H540" s="182">
        <v>1</v>
      </c>
      <c r="I540" s="183"/>
      <c r="J540" s="183"/>
      <c r="K540" s="184">
        <f>ROUND(P540*H540,2)</f>
        <v>0</v>
      </c>
      <c r="L540" s="180" t="s">
        <v>5</v>
      </c>
      <c r="M540" s="41"/>
      <c r="N540" s="185" t="s">
        <v>5</v>
      </c>
      <c r="O540" s="186" t="s">
        <v>41</v>
      </c>
      <c r="P540" s="116">
        <f>I540+J540</f>
        <v>0</v>
      </c>
      <c r="Q540" s="116">
        <f>ROUND(I540*H540,2)</f>
        <v>0</v>
      </c>
      <c r="R540" s="116">
        <f>ROUND(J540*H540,2)</f>
        <v>0</v>
      </c>
      <c r="S540" s="42"/>
      <c r="T540" s="187">
        <f>S540*H540</f>
        <v>0</v>
      </c>
      <c r="U540" s="187">
        <v>0</v>
      </c>
      <c r="V540" s="187">
        <f>U540*H540</f>
        <v>0</v>
      </c>
      <c r="W540" s="187">
        <v>0</v>
      </c>
      <c r="X540" s="188">
        <f>W540*H540</f>
        <v>0</v>
      </c>
      <c r="AR540" s="24" t="s">
        <v>578</v>
      </c>
      <c r="AT540" s="24" t="s">
        <v>136</v>
      </c>
      <c r="AU540" s="24" t="s">
        <v>84</v>
      </c>
      <c r="AY540" s="24" t="s">
        <v>132</v>
      </c>
      <c r="BE540" s="189">
        <f>IF(O540="základní",K540,0)</f>
        <v>0</v>
      </c>
      <c r="BF540" s="189">
        <f>IF(O540="snížená",K540,0)</f>
        <v>0</v>
      </c>
      <c r="BG540" s="189">
        <f>IF(O540="zákl. přenesená",K540,0)</f>
        <v>0</v>
      </c>
      <c r="BH540" s="189">
        <f>IF(O540="sníž. přenesená",K540,0)</f>
        <v>0</v>
      </c>
      <c r="BI540" s="189">
        <f>IF(O540="nulová",K540,0)</f>
        <v>0</v>
      </c>
      <c r="BJ540" s="24" t="s">
        <v>77</v>
      </c>
      <c r="BK540" s="189">
        <f>ROUND(P540*H540,2)</f>
        <v>0</v>
      </c>
      <c r="BL540" s="24" t="s">
        <v>578</v>
      </c>
      <c r="BM540" s="24" t="s">
        <v>579</v>
      </c>
    </row>
    <row r="541" spans="2:65" s="1" customFormat="1" ht="22.5" customHeight="1">
      <c r="B541" s="177"/>
      <c r="C541" s="178" t="s">
        <v>141</v>
      </c>
      <c r="D541" s="178" t="s">
        <v>136</v>
      </c>
      <c r="E541" s="179" t="s">
        <v>580</v>
      </c>
      <c r="F541" s="180" t="s">
        <v>581</v>
      </c>
      <c r="G541" s="181" t="s">
        <v>162</v>
      </c>
      <c r="H541" s="182">
        <v>1</v>
      </c>
      <c r="I541" s="183"/>
      <c r="J541" s="183"/>
      <c r="K541" s="184">
        <f>ROUND(P541*H541,2)</f>
        <v>0</v>
      </c>
      <c r="L541" s="180" t="s">
        <v>5</v>
      </c>
      <c r="M541" s="41"/>
      <c r="N541" s="185" t="s">
        <v>5</v>
      </c>
      <c r="O541" s="186" t="s">
        <v>41</v>
      </c>
      <c r="P541" s="116">
        <f>I541+J541</f>
        <v>0</v>
      </c>
      <c r="Q541" s="116">
        <f>ROUND(I541*H541,2)</f>
        <v>0</v>
      </c>
      <c r="R541" s="116">
        <f>ROUND(J541*H541,2)</f>
        <v>0</v>
      </c>
      <c r="S541" s="42"/>
      <c r="T541" s="187">
        <f>S541*H541</f>
        <v>0</v>
      </c>
      <c r="U541" s="187">
        <v>0</v>
      </c>
      <c r="V541" s="187">
        <f>U541*H541</f>
        <v>0</v>
      </c>
      <c r="W541" s="187">
        <v>0</v>
      </c>
      <c r="X541" s="188">
        <f>W541*H541</f>
        <v>0</v>
      </c>
      <c r="AR541" s="24" t="s">
        <v>578</v>
      </c>
      <c r="AT541" s="24" t="s">
        <v>136</v>
      </c>
      <c r="AU541" s="24" t="s">
        <v>84</v>
      </c>
      <c r="AY541" s="24" t="s">
        <v>132</v>
      </c>
      <c r="BE541" s="189">
        <f>IF(O541="základní",K541,0)</f>
        <v>0</v>
      </c>
      <c r="BF541" s="189">
        <f>IF(O541="snížená",K541,0)</f>
        <v>0</v>
      </c>
      <c r="BG541" s="189">
        <f>IF(O541="zákl. přenesená",K541,0)</f>
        <v>0</v>
      </c>
      <c r="BH541" s="189">
        <f>IF(O541="sníž. přenesená",K541,0)</f>
        <v>0</v>
      </c>
      <c r="BI541" s="189">
        <f>IF(O541="nulová",K541,0)</f>
        <v>0</v>
      </c>
      <c r="BJ541" s="24" t="s">
        <v>77</v>
      </c>
      <c r="BK541" s="189">
        <f>ROUND(P541*H541,2)</f>
        <v>0</v>
      </c>
      <c r="BL541" s="24" t="s">
        <v>578</v>
      </c>
      <c r="BM541" s="24" t="s">
        <v>582</v>
      </c>
    </row>
    <row r="542" spans="2:65" s="1" customFormat="1" ht="22.5" customHeight="1">
      <c r="B542" s="177"/>
      <c r="C542" s="178" t="s">
        <v>260</v>
      </c>
      <c r="D542" s="178" t="s">
        <v>136</v>
      </c>
      <c r="E542" s="179" t="s">
        <v>583</v>
      </c>
      <c r="F542" s="180" t="s">
        <v>584</v>
      </c>
      <c r="G542" s="181" t="s">
        <v>162</v>
      </c>
      <c r="H542" s="182">
        <v>1</v>
      </c>
      <c r="I542" s="183"/>
      <c r="J542" s="183"/>
      <c r="K542" s="184">
        <f>ROUND(P542*H542,2)</f>
        <v>0</v>
      </c>
      <c r="L542" s="180" t="s">
        <v>5</v>
      </c>
      <c r="M542" s="41"/>
      <c r="N542" s="185" t="s">
        <v>5</v>
      </c>
      <c r="O542" s="186" t="s">
        <v>41</v>
      </c>
      <c r="P542" s="116">
        <f>I542+J542</f>
        <v>0</v>
      </c>
      <c r="Q542" s="116">
        <f>ROUND(I542*H542,2)</f>
        <v>0</v>
      </c>
      <c r="R542" s="116">
        <f>ROUND(J542*H542,2)</f>
        <v>0</v>
      </c>
      <c r="S542" s="42"/>
      <c r="T542" s="187">
        <f>S542*H542</f>
        <v>0</v>
      </c>
      <c r="U542" s="187">
        <v>0</v>
      </c>
      <c r="V542" s="187">
        <f>U542*H542</f>
        <v>0</v>
      </c>
      <c r="W542" s="187">
        <v>0</v>
      </c>
      <c r="X542" s="188">
        <f>W542*H542</f>
        <v>0</v>
      </c>
      <c r="AR542" s="24" t="s">
        <v>578</v>
      </c>
      <c r="AT542" s="24" t="s">
        <v>136</v>
      </c>
      <c r="AU542" s="24" t="s">
        <v>84</v>
      </c>
      <c r="AY542" s="24" t="s">
        <v>132</v>
      </c>
      <c r="BE542" s="189">
        <f>IF(O542="základní",K542,0)</f>
        <v>0</v>
      </c>
      <c r="BF542" s="189">
        <f>IF(O542="snížená",K542,0)</f>
        <v>0</v>
      </c>
      <c r="BG542" s="189">
        <f>IF(O542="zákl. přenesená",K542,0)</f>
        <v>0</v>
      </c>
      <c r="BH542" s="189">
        <f>IF(O542="sníž. přenesená",K542,0)</f>
        <v>0</v>
      </c>
      <c r="BI542" s="189">
        <f>IF(O542="nulová",K542,0)</f>
        <v>0</v>
      </c>
      <c r="BJ542" s="24" t="s">
        <v>77</v>
      </c>
      <c r="BK542" s="189">
        <f>ROUND(P542*H542,2)</f>
        <v>0</v>
      </c>
      <c r="BL542" s="24" t="s">
        <v>578</v>
      </c>
      <c r="BM542" s="24" t="s">
        <v>585</v>
      </c>
    </row>
    <row r="543" spans="2:65" s="1" customFormat="1" ht="44.25" customHeight="1">
      <c r="B543" s="177"/>
      <c r="C543" s="178" t="s">
        <v>133</v>
      </c>
      <c r="D543" s="178" t="s">
        <v>136</v>
      </c>
      <c r="E543" s="179" t="s">
        <v>586</v>
      </c>
      <c r="F543" s="180" t="s">
        <v>587</v>
      </c>
      <c r="G543" s="181" t="s">
        <v>162</v>
      </c>
      <c r="H543" s="182">
        <v>1</v>
      </c>
      <c r="I543" s="183"/>
      <c r="J543" s="183"/>
      <c r="K543" s="184">
        <f>ROUND(P543*H543,2)</f>
        <v>0</v>
      </c>
      <c r="L543" s="180" t="s">
        <v>5</v>
      </c>
      <c r="M543" s="41"/>
      <c r="N543" s="185" t="s">
        <v>5</v>
      </c>
      <c r="O543" s="186" t="s">
        <v>41</v>
      </c>
      <c r="P543" s="116">
        <f>I543+J543</f>
        <v>0</v>
      </c>
      <c r="Q543" s="116">
        <f>ROUND(I543*H543,2)</f>
        <v>0</v>
      </c>
      <c r="R543" s="116">
        <f>ROUND(J543*H543,2)</f>
        <v>0</v>
      </c>
      <c r="S543" s="42"/>
      <c r="T543" s="187">
        <f>S543*H543</f>
        <v>0</v>
      </c>
      <c r="U543" s="187">
        <v>0</v>
      </c>
      <c r="V543" s="187">
        <f>U543*H543</f>
        <v>0</v>
      </c>
      <c r="W543" s="187">
        <v>0</v>
      </c>
      <c r="X543" s="188">
        <f>W543*H543</f>
        <v>0</v>
      </c>
      <c r="AR543" s="24" t="s">
        <v>578</v>
      </c>
      <c r="AT543" s="24" t="s">
        <v>136</v>
      </c>
      <c r="AU543" s="24" t="s">
        <v>84</v>
      </c>
      <c r="AY543" s="24" t="s">
        <v>132</v>
      </c>
      <c r="BE543" s="189">
        <f>IF(O543="základní",K543,0)</f>
        <v>0</v>
      </c>
      <c r="BF543" s="189">
        <f>IF(O543="snížená",K543,0)</f>
        <v>0</v>
      </c>
      <c r="BG543" s="189">
        <f>IF(O543="zákl. přenesená",K543,0)</f>
        <v>0</v>
      </c>
      <c r="BH543" s="189">
        <f>IF(O543="sníž. přenesená",K543,0)</f>
        <v>0</v>
      </c>
      <c r="BI543" s="189">
        <f>IF(O543="nulová",K543,0)</f>
        <v>0</v>
      </c>
      <c r="BJ543" s="24" t="s">
        <v>77</v>
      </c>
      <c r="BK543" s="189">
        <f>ROUND(P543*H543,2)</f>
        <v>0</v>
      </c>
      <c r="BL543" s="24" t="s">
        <v>578</v>
      </c>
      <c r="BM543" s="24" t="s">
        <v>588</v>
      </c>
    </row>
    <row r="544" spans="2:65" s="10" customFormat="1" ht="29.85" customHeight="1">
      <c r="B544" s="162"/>
      <c r="D544" s="174" t="s">
        <v>71</v>
      </c>
      <c r="E544" s="175" t="s">
        <v>589</v>
      </c>
      <c r="F544" s="175" t="s">
        <v>590</v>
      </c>
      <c r="I544" s="165"/>
      <c r="J544" s="165"/>
      <c r="K544" s="176">
        <f>BK544</f>
        <v>0</v>
      </c>
      <c r="M544" s="162"/>
      <c r="N544" s="167"/>
      <c r="O544" s="168"/>
      <c r="P544" s="168"/>
      <c r="Q544" s="169">
        <f>Q545</f>
        <v>0</v>
      </c>
      <c r="R544" s="169">
        <f>R545</f>
        <v>0</v>
      </c>
      <c r="S544" s="168"/>
      <c r="T544" s="170">
        <f>T545</f>
        <v>0</v>
      </c>
      <c r="U544" s="168"/>
      <c r="V544" s="170">
        <f>V545</f>
        <v>0</v>
      </c>
      <c r="W544" s="168"/>
      <c r="X544" s="171">
        <f>X545</f>
        <v>0</v>
      </c>
      <c r="AR544" s="163" t="s">
        <v>260</v>
      </c>
      <c r="AT544" s="172" t="s">
        <v>71</v>
      </c>
      <c r="AU544" s="172" t="s">
        <v>77</v>
      </c>
      <c r="AY544" s="163" t="s">
        <v>132</v>
      </c>
      <c r="BK544" s="173">
        <f>BK545</f>
        <v>0</v>
      </c>
    </row>
    <row r="545" spans="2:65" s="1" customFormat="1" ht="22.5" customHeight="1">
      <c r="B545" s="177"/>
      <c r="C545" s="178" t="s">
        <v>553</v>
      </c>
      <c r="D545" s="178" t="s">
        <v>136</v>
      </c>
      <c r="E545" s="179" t="s">
        <v>591</v>
      </c>
      <c r="F545" s="180" t="s">
        <v>592</v>
      </c>
      <c r="G545" s="181" t="s">
        <v>162</v>
      </c>
      <c r="H545" s="182">
        <v>1</v>
      </c>
      <c r="I545" s="183"/>
      <c r="J545" s="183"/>
      <c r="K545" s="184">
        <f>ROUND(P545*H545,2)</f>
        <v>0</v>
      </c>
      <c r="L545" s="180" t="s">
        <v>5</v>
      </c>
      <c r="M545" s="41"/>
      <c r="N545" s="185" t="s">
        <v>5</v>
      </c>
      <c r="O545" s="186" t="s">
        <v>41</v>
      </c>
      <c r="P545" s="116">
        <f>I545+J545</f>
        <v>0</v>
      </c>
      <c r="Q545" s="116">
        <f>ROUND(I545*H545,2)</f>
        <v>0</v>
      </c>
      <c r="R545" s="116">
        <f>ROUND(J545*H545,2)</f>
        <v>0</v>
      </c>
      <c r="S545" s="42"/>
      <c r="T545" s="187">
        <f>S545*H545</f>
        <v>0</v>
      </c>
      <c r="U545" s="187">
        <v>0</v>
      </c>
      <c r="V545" s="187">
        <f>U545*H545</f>
        <v>0</v>
      </c>
      <c r="W545" s="187">
        <v>0</v>
      </c>
      <c r="X545" s="188">
        <f>W545*H545</f>
        <v>0</v>
      </c>
      <c r="AR545" s="24" t="s">
        <v>578</v>
      </c>
      <c r="AT545" s="24" t="s">
        <v>136</v>
      </c>
      <c r="AU545" s="24" t="s">
        <v>84</v>
      </c>
      <c r="AY545" s="24" t="s">
        <v>132</v>
      </c>
      <c r="BE545" s="189">
        <f>IF(O545="základní",K545,0)</f>
        <v>0</v>
      </c>
      <c r="BF545" s="189">
        <f>IF(O545="snížená",K545,0)</f>
        <v>0</v>
      </c>
      <c r="BG545" s="189">
        <f>IF(O545="zákl. přenesená",K545,0)</f>
        <v>0</v>
      </c>
      <c r="BH545" s="189">
        <f>IF(O545="sníž. přenesená",K545,0)</f>
        <v>0</v>
      </c>
      <c r="BI545" s="189">
        <f>IF(O545="nulová",K545,0)</f>
        <v>0</v>
      </c>
      <c r="BJ545" s="24" t="s">
        <v>77</v>
      </c>
      <c r="BK545" s="189">
        <f>ROUND(P545*H545,2)</f>
        <v>0</v>
      </c>
      <c r="BL545" s="24" t="s">
        <v>578</v>
      </c>
      <c r="BM545" s="24" t="s">
        <v>593</v>
      </c>
    </row>
    <row r="546" spans="2:65" s="10" customFormat="1" ht="29.85" customHeight="1">
      <c r="B546" s="162"/>
      <c r="D546" s="174" t="s">
        <v>71</v>
      </c>
      <c r="E546" s="175" t="s">
        <v>594</v>
      </c>
      <c r="F546" s="175" t="s">
        <v>595</v>
      </c>
      <c r="I546" s="165"/>
      <c r="J546" s="165"/>
      <c r="K546" s="176">
        <f>BK546</f>
        <v>0</v>
      </c>
      <c r="M546" s="162"/>
      <c r="N546" s="167"/>
      <c r="O546" s="168"/>
      <c r="P546" s="168"/>
      <c r="Q546" s="169">
        <f>Q547</f>
        <v>0</v>
      </c>
      <c r="R546" s="169">
        <f>R547</f>
        <v>0</v>
      </c>
      <c r="S546" s="168"/>
      <c r="T546" s="170">
        <f>T547</f>
        <v>0</v>
      </c>
      <c r="U546" s="168"/>
      <c r="V546" s="170">
        <f>V547</f>
        <v>0</v>
      </c>
      <c r="W546" s="168"/>
      <c r="X546" s="171">
        <f>X547</f>
        <v>0</v>
      </c>
      <c r="AR546" s="163" t="s">
        <v>260</v>
      </c>
      <c r="AT546" s="172" t="s">
        <v>71</v>
      </c>
      <c r="AU546" s="172" t="s">
        <v>77</v>
      </c>
      <c r="AY546" s="163" t="s">
        <v>132</v>
      </c>
      <c r="BK546" s="173">
        <f>BK547</f>
        <v>0</v>
      </c>
    </row>
    <row r="547" spans="2:65" s="1" customFormat="1" ht="22.5" customHeight="1">
      <c r="B547" s="177"/>
      <c r="C547" s="178" t="s">
        <v>596</v>
      </c>
      <c r="D547" s="178" t="s">
        <v>136</v>
      </c>
      <c r="E547" s="179" t="s">
        <v>597</v>
      </c>
      <c r="F547" s="180" t="s">
        <v>598</v>
      </c>
      <c r="G547" s="181" t="s">
        <v>162</v>
      </c>
      <c r="H547" s="182">
        <v>1</v>
      </c>
      <c r="I547" s="183"/>
      <c r="J547" s="183"/>
      <c r="K547" s="184">
        <f>ROUND(P547*H547,2)</f>
        <v>0</v>
      </c>
      <c r="L547" s="180" t="s">
        <v>140</v>
      </c>
      <c r="M547" s="41"/>
      <c r="N547" s="185" t="s">
        <v>5</v>
      </c>
      <c r="O547" s="241" t="s">
        <v>41</v>
      </c>
      <c r="P547" s="242">
        <f>I547+J547</f>
        <v>0</v>
      </c>
      <c r="Q547" s="242">
        <f>ROUND(I547*H547,2)</f>
        <v>0</v>
      </c>
      <c r="R547" s="242">
        <f>ROUND(J547*H547,2)</f>
        <v>0</v>
      </c>
      <c r="S547" s="243"/>
      <c r="T547" s="244">
        <f>S547*H547</f>
        <v>0</v>
      </c>
      <c r="U547" s="244">
        <v>0</v>
      </c>
      <c r="V547" s="244">
        <f>U547*H547</f>
        <v>0</v>
      </c>
      <c r="W547" s="244">
        <v>0</v>
      </c>
      <c r="X547" s="245">
        <f>W547*H547</f>
        <v>0</v>
      </c>
      <c r="AR547" s="24" t="s">
        <v>578</v>
      </c>
      <c r="AT547" s="24" t="s">
        <v>136</v>
      </c>
      <c r="AU547" s="24" t="s">
        <v>84</v>
      </c>
      <c r="AY547" s="24" t="s">
        <v>132</v>
      </c>
      <c r="BE547" s="189">
        <f>IF(O547="základní",K547,0)</f>
        <v>0</v>
      </c>
      <c r="BF547" s="189">
        <f>IF(O547="snížená",K547,0)</f>
        <v>0</v>
      </c>
      <c r="BG547" s="189">
        <f>IF(O547="zákl. přenesená",K547,0)</f>
        <v>0</v>
      </c>
      <c r="BH547" s="189">
        <f>IF(O547="sníž. přenesená",K547,0)</f>
        <v>0</v>
      </c>
      <c r="BI547" s="189">
        <f>IF(O547="nulová",K547,0)</f>
        <v>0</v>
      </c>
      <c r="BJ547" s="24" t="s">
        <v>77</v>
      </c>
      <c r="BK547" s="189">
        <f>ROUND(P547*H547,2)</f>
        <v>0</v>
      </c>
      <c r="BL547" s="24" t="s">
        <v>578</v>
      </c>
      <c r="BM547" s="24" t="s">
        <v>599</v>
      </c>
    </row>
    <row r="548" spans="2:65" s="1" customFormat="1" ht="6.95" customHeight="1">
      <c r="B548" s="56"/>
      <c r="C548" s="57"/>
      <c r="D548" s="57"/>
      <c r="E548" s="57"/>
      <c r="F548" s="57"/>
      <c r="G548" s="57"/>
      <c r="H548" s="57"/>
      <c r="I548" s="125"/>
      <c r="J548" s="125"/>
      <c r="K548" s="57"/>
      <c r="L548" s="57"/>
      <c r="M548" s="41"/>
    </row>
  </sheetData>
  <autoFilter ref="C88:L547"/>
  <mergeCells count="6">
    <mergeCell ref="M2:Z2"/>
    <mergeCell ref="E7:H7"/>
    <mergeCell ref="E22:H22"/>
    <mergeCell ref="E45:H45"/>
    <mergeCell ref="E81:H81"/>
    <mergeCell ref="G1:H1"/>
  </mergeCells>
  <hyperlinks>
    <hyperlink ref="F1:G1" location="C2" display="1) Krycí list soupisu"/>
    <hyperlink ref="G1:H1" location="C52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5" customFormat="1" ht="45" customHeight="1">
      <c r="B3" s="250"/>
      <c r="C3" s="368" t="s">
        <v>600</v>
      </c>
      <c r="D3" s="368"/>
      <c r="E3" s="368"/>
      <c r="F3" s="368"/>
      <c r="G3" s="368"/>
      <c r="H3" s="368"/>
      <c r="I3" s="368"/>
      <c r="J3" s="368"/>
      <c r="K3" s="251"/>
    </row>
    <row r="4" spans="2:11" ht="25.5" customHeight="1">
      <c r="B4" s="252"/>
      <c r="C4" s="372" t="s">
        <v>601</v>
      </c>
      <c r="D4" s="372"/>
      <c r="E4" s="372"/>
      <c r="F4" s="372"/>
      <c r="G4" s="372"/>
      <c r="H4" s="372"/>
      <c r="I4" s="372"/>
      <c r="J4" s="372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1" t="s">
        <v>602</v>
      </c>
      <c r="D6" s="371"/>
      <c r="E6" s="371"/>
      <c r="F6" s="371"/>
      <c r="G6" s="371"/>
      <c r="H6" s="371"/>
      <c r="I6" s="371"/>
      <c r="J6" s="371"/>
      <c r="K6" s="253"/>
    </row>
    <row r="7" spans="2:11" ht="15" customHeight="1">
      <c r="B7" s="256"/>
      <c r="C7" s="371" t="s">
        <v>603</v>
      </c>
      <c r="D7" s="371"/>
      <c r="E7" s="371"/>
      <c r="F7" s="371"/>
      <c r="G7" s="371"/>
      <c r="H7" s="371"/>
      <c r="I7" s="371"/>
      <c r="J7" s="371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1" t="s">
        <v>604</v>
      </c>
      <c r="D9" s="371"/>
      <c r="E9" s="371"/>
      <c r="F9" s="371"/>
      <c r="G9" s="371"/>
      <c r="H9" s="371"/>
      <c r="I9" s="371"/>
      <c r="J9" s="371"/>
      <c r="K9" s="253"/>
    </row>
    <row r="10" spans="2:11" ht="15" customHeight="1">
      <c r="B10" s="256"/>
      <c r="C10" s="255"/>
      <c r="D10" s="371" t="s">
        <v>605</v>
      </c>
      <c r="E10" s="371"/>
      <c r="F10" s="371"/>
      <c r="G10" s="371"/>
      <c r="H10" s="371"/>
      <c r="I10" s="371"/>
      <c r="J10" s="371"/>
      <c r="K10" s="253"/>
    </row>
    <row r="11" spans="2:11" ht="15" customHeight="1">
      <c r="B11" s="256"/>
      <c r="C11" s="257"/>
      <c r="D11" s="371" t="s">
        <v>606</v>
      </c>
      <c r="E11" s="371"/>
      <c r="F11" s="371"/>
      <c r="G11" s="371"/>
      <c r="H11" s="371"/>
      <c r="I11" s="371"/>
      <c r="J11" s="371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1" t="s">
        <v>607</v>
      </c>
      <c r="E13" s="371"/>
      <c r="F13" s="371"/>
      <c r="G13" s="371"/>
      <c r="H13" s="371"/>
      <c r="I13" s="371"/>
      <c r="J13" s="371"/>
      <c r="K13" s="253"/>
    </row>
    <row r="14" spans="2:11" ht="15" customHeight="1">
      <c r="B14" s="256"/>
      <c r="C14" s="257"/>
      <c r="D14" s="371" t="s">
        <v>608</v>
      </c>
      <c r="E14" s="371"/>
      <c r="F14" s="371"/>
      <c r="G14" s="371"/>
      <c r="H14" s="371"/>
      <c r="I14" s="371"/>
      <c r="J14" s="371"/>
      <c r="K14" s="253"/>
    </row>
    <row r="15" spans="2:11" ht="15" customHeight="1">
      <c r="B15" s="256"/>
      <c r="C15" s="257"/>
      <c r="D15" s="371" t="s">
        <v>609</v>
      </c>
      <c r="E15" s="371"/>
      <c r="F15" s="371"/>
      <c r="G15" s="371"/>
      <c r="H15" s="371"/>
      <c r="I15" s="371"/>
      <c r="J15" s="371"/>
      <c r="K15" s="253"/>
    </row>
    <row r="16" spans="2:11" ht="15" customHeight="1">
      <c r="B16" s="256"/>
      <c r="C16" s="257"/>
      <c r="D16" s="257"/>
      <c r="E16" s="258" t="s">
        <v>76</v>
      </c>
      <c r="F16" s="371" t="s">
        <v>610</v>
      </c>
      <c r="G16" s="371"/>
      <c r="H16" s="371"/>
      <c r="I16" s="371"/>
      <c r="J16" s="371"/>
      <c r="K16" s="253"/>
    </row>
    <row r="17" spans="2:11" ht="15" customHeight="1">
      <c r="B17" s="256"/>
      <c r="C17" s="257"/>
      <c r="D17" s="257"/>
      <c r="E17" s="258" t="s">
        <v>611</v>
      </c>
      <c r="F17" s="371" t="s">
        <v>612</v>
      </c>
      <c r="G17" s="371"/>
      <c r="H17" s="371"/>
      <c r="I17" s="371"/>
      <c r="J17" s="371"/>
      <c r="K17" s="253"/>
    </row>
    <row r="18" spans="2:11" ht="15" customHeight="1">
      <c r="B18" s="256"/>
      <c r="C18" s="257"/>
      <c r="D18" s="257"/>
      <c r="E18" s="258" t="s">
        <v>613</v>
      </c>
      <c r="F18" s="371" t="s">
        <v>614</v>
      </c>
      <c r="G18" s="371"/>
      <c r="H18" s="371"/>
      <c r="I18" s="371"/>
      <c r="J18" s="371"/>
      <c r="K18" s="253"/>
    </row>
    <row r="19" spans="2:11" ht="15" customHeight="1">
      <c r="B19" s="256"/>
      <c r="C19" s="257"/>
      <c r="D19" s="257"/>
      <c r="E19" s="258" t="s">
        <v>615</v>
      </c>
      <c r="F19" s="371" t="s">
        <v>616</v>
      </c>
      <c r="G19" s="371"/>
      <c r="H19" s="371"/>
      <c r="I19" s="371"/>
      <c r="J19" s="371"/>
      <c r="K19" s="253"/>
    </row>
    <row r="20" spans="2:11" ht="15" customHeight="1">
      <c r="B20" s="256"/>
      <c r="C20" s="257"/>
      <c r="D20" s="257"/>
      <c r="E20" s="258" t="s">
        <v>617</v>
      </c>
      <c r="F20" s="371" t="s">
        <v>618</v>
      </c>
      <c r="G20" s="371"/>
      <c r="H20" s="371"/>
      <c r="I20" s="371"/>
      <c r="J20" s="371"/>
      <c r="K20" s="253"/>
    </row>
    <row r="21" spans="2:11" ht="15" customHeight="1">
      <c r="B21" s="256"/>
      <c r="C21" s="257"/>
      <c r="D21" s="257"/>
      <c r="E21" s="258" t="s">
        <v>619</v>
      </c>
      <c r="F21" s="371" t="s">
        <v>620</v>
      </c>
      <c r="G21" s="371"/>
      <c r="H21" s="371"/>
      <c r="I21" s="371"/>
      <c r="J21" s="371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1" t="s">
        <v>621</v>
      </c>
      <c r="D23" s="371"/>
      <c r="E23" s="371"/>
      <c r="F23" s="371"/>
      <c r="G23" s="371"/>
      <c r="H23" s="371"/>
      <c r="I23" s="371"/>
      <c r="J23" s="371"/>
      <c r="K23" s="253"/>
    </row>
    <row r="24" spans="2:11" ht="15" customHeight="1">
      <c r="B24" s="256"/>
      <c r="C24" s="371" t="s">
        <v>622</v>
      </c>
      <c r="D24" s="371"/>
      <c r="E24" s="371"/>
      <c r="F24" s="371"/>
      <c r="G24" s="371"/>
      <c r="H24" s="371"/>
      <c r="I24" s="371"/>
      <c r="J24" s="371"/>
      <c r="K24" s="253"/>
    </row>
    <row r="25" spans="2:11" ht="15" customHeight="1">
      <c r="B25" s="256"/>
      <c r="C25" s="255"/>
      <c r="D25" s="371" t="s">
        <v>623</v>
      </c>
      <c r="E25" s="371"/>
      <c r="F25" s="371"/>
      <c r="G25" s="371"/>
      <c r="H25" s="371"/>
      <c r="I25" s="371"/>
      <c r="J25" s="371"/>
      <c r="K25" s="253"/>
    </row>
    <row r="26" spans="2:11" ht="15" customHeight="1">
      <c r="B26" s="256"/>
      <c r="C26" s="257"/>
      <c r="D26" s="371" t="s">
        <v>624</v>
      </c>
      <c r="E26" s="371"/>
      <c r="F26" s="371"/>
      <c r="G26" s="371"/>
      <c r="H26" s="371"/>
      <c r="I26" s="371"/>
      <c r="J26" s="371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1" t="s">
        <v>625</v>
      </c>
      <c r="E28" s="371"/>
      <c r="F28" s="371"/>
      <c r="G28" s="371"/>
      <c r="H28" s="371"/>
      <c r="I28" s="371"/>
      <c r="J28" s="371"/>
      <c r="K28" s="253"/>
    </row>
    <row r="29" spans="2:11" ht="15" customHeight="1">
      <c r="B29" s="256"/>
      <c r="C29" s="257"/>
      <c r="D29" s="371" t="s">
        <v>626</v>
      </c>
      <c r="E29" s="371"/>
      <c r="F29" s="371"/>
      <c r="G29" s="371"/>
      <c r="H29" s="371"/>
      <c r="I29" s="371"/>
      <c r="J29" s="371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1" t="s">
        <v>627</v>
      </c>
      <c r="E31" s="371"/>
      <c r="F31" s="371"/>
      <c r="G31" s="371"/>
      <c r="H31" s="371"/>
      <c r="I31" s="371"/>
      <c r="J31" s="371"/>
      <c r="K31" s="253"/>
    </row>
    <row r="32" spans="2:11" ht="15" customHeight="1">
      <c r="B32" s="256"/>
      <c r="C32" s="257"/>
      <c r="D32" s="371" t="s">
        <v>628</v>
      </c>
      <c r="E32" s="371"/>
      <c r="F32" s="371"/>
      <c r="G32" s="371"/>
      <c r="H32" s="371"/>
      <c r="I32" s="371"/>
      <c r="J32" s="371"/>
      <c r="K32" s="253"/>
    </row>
    <row r="33" spans="2:11" ht="15" customHeight="1">
      <c r="B33" s="256"/>
      <c r="C33" s="257"/>
      <c r="D33" s="371" t="s">
        <v>629</v>
      </c>
      <c r="E33" s="371"/>
      <c r="F33" s="371"/>
      <c r="G33" s="371"/>
      <c r="H33" s="371"/>
      <c r="I33" s="371"/>
      <c r="J33" s="371"/>
      <c r="K33" s="253"/>
    </row>
    <row r="34" spans="2:11" ht="15" customHeight="1">
      <c r="B34" s="256"/>
      <c r="C34" s="257"/>
      <c r="D34" s="255"/>
      <c r="E34" s="259" t="s">
        <v>113</v>
      </c>
      <c r="F34" s="255"/>
      <c r="G34" s="371" t="s">
        <v>630</v>
      </c>
      <c r="H34" s="371"/>
      <c r="I34" s="371"/>
      <c r="J34" s="371"/>
      <c r="K34" s="253"/>
    </row>
    <row r="35" spans="2:11" ht="30.75" customHeight="1">
      <c r="B35" s="256"/>
      <c r="C35" s="257"/>
      <c r="D35" s="255"/>
      <c r="E35" s="259" t="s">
        <v>631</v>
      </c>
      <c r="F35" s="255"/>
      <c r="G35" s="371" t="s">
        <v>632</v>
      </c>
      <c r="H35" s="371"/>
      <c r="I35" s="371"/>
      <c r="J35" s="371"/>
      <c r="K35" s="253"/>
    </row>
    <row r="36" spans="2:11" ht="15" customHeight="1">
      <c r="B36" s="256"/>
      <c r="C36" s="257"/>
      <c r="D36" s="255"/>
      <c r="E36" s="259" t="s">
        <v>51</v>
      </c>
      <c r="F36" s="255"/>
      <c r="G36" s="371" t="s">
        <v>633</v>
      </c>
      <c r="H36" s="371"/>
      <c r="I36" s="371"/>
      <c r="J36" s="371"/>
      <c r="K36" s="253"/>
    </row>
    <row r="37" spans="2:11" ht="15" customHeight="1">
      <c r="B37" s="256"/>
      <c r="C37" s="257"/>
      <c r="D37" s="255"/>
      <c r="E37" s="259" t="s">
        <v>114</v>
      </c>
      <c r="F37" s="255"/>
      <c r="G37" s="371" t="s">
        <v>634</v>
      </c>
      <c r="H37" s="371"/>
      <c r="I37" s="371"/>
      <c r="J37" s="371"/>
      <c r="K37" s="253"/>
    </row>
    <row r="38" spans="2:11" ht="15" customHeight="1">
      <c r="B38" s="256"/>
      <c r="C38" s="257"/>
      <c r="D38" s="255"/>
      <c r="E38" s="259" t="s">
        <v>115</v>
      </c>
      <c r="F38" s="255"/>
      <c r="G38" s="371" t="s">
        <v>635</v>
      </c>
      <c r="H38" s="371"/>
      <c r="I38" s="371"/>
      <c r="J38" s="371"/>
      <c r="K38" s="253"/>
    </row>
    <row r="39" spans="2:11" ht="15" customHeight="1">
      <c r="B39" s="256"/>
      <c r="C39" s="257"/>
      <c r="D39" s="255"/>
      <c r="E39" s="259" t="s">
        <v>116</v>
      </c>
      <c r="F39" s="255"/>
      <c r="G39" s="371" t="s">
        <v>636</v>
      </c>
      <c r="H39" s="371"/>
      <c r="I39" s="371"/>
      <c r="J39" s="371"/>
      <c r="K39" s="253"/>
    </row>
    <row r="40" spans="2:11" ht="15" customHeight="1">
      <c r="B40" s="256"/>
      <c r="C40" s="257"/>
      <c r="D40" s="255"/>
      <c r="E40" s="259" t="s">
        <v>637</v>
      </c>
      <c r="F40" s="255"/>
      <c r="G40" s="371" t="s">
        <v>638</v>
      </c>
      <c r="H40" s="371"/>
      <c r="I40" s="371"/>
      <c r="J40" s="371"/>
      <c r="K40" s="253"/>
    </row>
    <row r="41" spans="2:11" ht="15" customHeight="1">
      <c r="B41" s="256"/>
      <c r="C41" s="257"/>
      <c r="D41" s="255"/>
      <c r="E41" s="259"/>
      <c r="F41" s="255"/>
      <c r="G41" s="371" t="s">
        <v>639</v>
      </c>
      <c r="H41" s="371"/>
      <c r="I41" s="371"/>
      <c r="J41" s="371"/>
      <c r="K41" s="253"/>
    </row>
    <row r="42" spans="2:11" ht="15" customHeight="1">
      <c r="B42" s="256"/>
      <c r="C42" s="257"/>
      <c r="D42" s="255"/>
      <c r="E42" s="259" t="s">
        <v>640</v>
      </c>
      <c r="F42" s="255"/>
      <c r="G42" s="371" t="s">
        <v>641</v>
      </c>
      <c r="H42" s="371"/>
      <c r="I42" s="371"/>
      <c r="J42" s="371"/>
      <c r="K42" s="253"/>
    </row>
    <row r="43" spans="2:11" ht="15" customHeight="1">
      <c r="B43" s="256"/>
      <c r="C43" s="257"/>
      <c r="D43" s="255"/>
      <c r="E43" s="259" t="s">
        <v>119</v>
      </c>
      <c r="F43" s="255"/>
      <c r="G43" s="371" t="s">
        <v>642</v>
      </c>
      <c r="H43" s="371"/>
      <c r="I43" s="371"/>
      <c r="J43" s="371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1" t="s">
        <v>643</v>
      </c>
      <c r="E45" s="371"/>
      <c r="F45" s="371"/>
      <c r="G45" s="371"/>
      <c r="H45" s="371"/>
      <c r="I45" s="371"/>
      <c r="J45" s="371"/>
      <c r="K45" s="253"/>
    </row>
    <row r="46" spans="2:11" ht="15" customHeight="1">
      <c r="B46" s="256"/>
      <c r="C46" s="257"/>
      <c r="D46" s="257"/>
      <c r="E46" s="371" t="s">
        <v>644</v>
      </c>
      <c r="F46" s="371"/>
      <c r="G46" s="371"/>
      <c r="H46" s="371"/>
      <c r="I46" s="371"/>
      <c r="J46" s="371"/>
      <c r="K46" s="253"/>
    </row>
    <row r="47" spans="2:11" ht="15" customHeight="1">
      <c r="B47" s="256"/>
      <c r="C47" s="257"/>
      <c r="D47" s="257"/>
      <c r="E47" s="371" t="s">
        <v>645</v>
      </c>
      <c r="F47" s="371"/>
      <c r="G47" s="371"/>
      <c r="H47" s="371"/>
      <c r="I47" s="371"/>
      <c r="J47" s="371"/>
      <c r="K47" s="253"/>
    </row>
    <row r="48" spans="2:11" ht="15" customHeight="1">
      <c r="B48" s="256"/>
      <c r="C48" s="257"/>
      <c r="D48" s="257"/>
      <c r="E48" s="371" t="s">
        <v>646</v>
      </c>
      <c r="F48" s="371"/>
      <c r="G48" s="371"/>
      <c r="H48" s="371"/>
      <c r="I48" s="371"/>
      <c r="J48" s="371"/>
      <c r="K48" s="253"/>
    </row>
    <row r="49" spans="2:11" ht="15" customHeight="1">
      <c r="B49" s="256"/>
      <c r="C49" s="257"/>
      <c r="D49" s="371" t="s">
        <v>647</v>
      </c>
      <c r="E49" s="371"/>
      <c r="F49" s="371"/>
      <c r="G49" s="371"/>
      <c r="H49" s="371"/>
      <c r="I49" s="371"/>
      <c r="J49" s="371"/>
      <c r="K49" s="253"/>
    </row>
    <row r="50" spans="2:11" ht="25.5" customHeight="1">
      <c r="B50" s="252"/>
      <c r="C50" s="372" t="s">
        <v>648</v>
      </c>
      <c r="D50" s="372"/>
      <c r="E50" s="372"/>
      <c r="F50" s="372"/>
      <c r="G50" s="372"/>
      <c r="H50" s="372"/>
      <c r="I50" s="372"/>
      <c r="J50" s="372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1" t="s">
        <v>649</v>
      </c>
      <c r="D52" s="371"/>
      <c r="E52" s="371"/>
      <c r="F52" s="371"/>
      <c r="G52" s="371"/>
      <c r="H52" s="371"/>
      <c r="I52" s="371"/>
      <c r="J52" s="371"/>
      <c r="K52" s="253"/>
    </row>
    <row r="53" spans="2:11" ht="15" customHeight="1">
      <c r="B53" s="252"/>
      <c r="C53" s="371" t="s">
        <v>650</v>
      </c>
      <c r="D53" s="371"/>
      <c r="E53" s="371"/>
      <c r="F53" s="371"/>
      <c r="G53" s="371"/>
      <c r="H53" s="371"/>
      <c r="I53" s="371"/>
      <c r="J53" s="371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1" t="s">
        <v>651</v>
      </c>
      <c r="D55" s="371"/>
      <c r="E55" s="371"/>
      <c r="F55" s="371"/>
      <c r="G55" s="371"/>
      <c r="H55" s="371"/>
      <c r="I55" s="371"/>
      <c r="J55" s="371"/>
      <c r="K55" s="253"/>
    </row>
    <row r="56" spans="2:11" ht="15" customHeight="1">
      <c r="B56" s="252"/>
      <c r="C56" s="257"/>
      <c r="D56" s="371" t="s">
        <v>652</v>
      </c>
      <c r="E56" s="371"/>
      <c r="F56" s="371"/>
      <c r="G56" s="371"/>
      <c r="H56" s="371"/>
      <c r="I56" s="371"/>
      <c r="J56" s="371"/>
      <c r="K56" s="253"/>
    </row>
    <row r="57" spans="2:11" ht="15" customHeight="1">
      <c r="B57" s="252"/>
      <c r="C57" s="257"/>
      <c r="D57" s="371" t="s">
        <v>653</v>
      </c>
      <c r="E57" s="371"/>
      <c r="F57" s="371"/>
      <c r="G57" s="371"/>
      <c r="H57" s="371"/>
      <c r="I57" s="371"/>
      <c r="J57" s="371"/>
      <c r="K57" s="253"/>
    </row>
    <row r="58" spans="2:11" ht="15" customHeight="1">
      <c r="B58" s="252"/>
      <c r="C58" s="257"/>
      <c r="D58" s="371" t="s">
        <v>654</v>
      </c>
      <c r="E58" s="371"/>
      <c r="F58" s="371"/>
      <c r="G58" s="371"/>
      <c r="H58" s="371"/>
      <c r="I58" s="371"/>
      <c r="J58" s="371"/>
      <c r="K58" s="253"/>
    </row>
    <row r="59" spans="2:11" ht="15" customHeight="1">
      <c r="B59" s="252"/>
      <c r="C59" s="257"/>
      <c r="D59" s="371" t="s">
        <v>655</v>
      </c>
      <c r="E59" s="371"/>
      <c r="F59" s="371"/>
      <c r="G59" s="371"/>
      <c r="H59" s="371"/>
      <c r="I59" s="371"/>
      <c r="J59" s="371"/>
      <c r="K59" s="253"/>
    </row>
    <row r="60" spans="2:11" ht="15" customHeight="1">
      <c r="B60" s="252"/>
      <c r="C60" s="257"/>
      <c r="D60" s="370" t="s">
        <v>656</v>
      </c>
      <c r="E60" s="370"/>
      <c r="F60" s="370"/>
      <c r="G60" s="370"/>
      <c r="H60" s="370"/>
      <c r="I60" s="370"/>
      <c r="J60" s="370"/>
      <c r="K60" s="253"/>
    </row>
    <row r="61" spans="2:11" ht="15" customHeight="1">
      <c r="B61" s="252"/>
      <c r="C61" s="257"/>
      <c r="D61" s="371" t="s">
        <v>657</v>
      </c>
      <c r="E61" s="371"/>
      <c r="F61" s="371"/>
      <c r="G61" s="371"/>
      <c r="H61" s="371"/>
      <c r="I61" s="371"/>
      <c r="J61" s="371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1" t="s">
        <v>658</v>
      </c>
      <c r="E63" s="371"/>
      <c r="F63" s="371"/>
      <c r="G63" s="371"/>
      <c r="H63" s="371"/>
      <c r="I63" s="371"/>
      <c r="J63" s="371"/>
      <c r="K63" s="253"/>
    </row>
    <row r="64" spans="2:11" ht="15" customHeight="1">
      <c r="B64" s="252"/>
      <c r="C64" s="257"/>
      <c r="D64" s="370" t="s">
        <v>659</v>
      </c>
      <c r="E64" s="370"/>
      <c r="F64" s="370"/>
      <c r="G64" s="370"/>
      <c r="H64" s="370"/>
      <c r="I64" s="370"/>
      <c r="J64" s="370"/>
      <c r="K64" s="253"/>
    </row>
    <row r="65" spans="2:11" ht="15" customHeight="1">
      <c r="B65" s="252"/>
      <c r="C65" s="257"/>
      <c r="D65" s="371" t="s">
        <v>660</v>
      </c>
      <c r="E65" s="371"/>
      <c r="F65" s="371"/>
      <c r="G65" s="371"/>
      <c r="H65" s="371"/>
      <c r="I65" s="371"/>
      <c r="J65" s="371"/>
      <c r="K65" s="253"/>
    </row>
    <row r="66" spans="2:11" ht="15" customHeight="1">
      <c r="B66" s="252"/>
      <c r="C66" s="257"/>
      <c r="D66" s="371" t="s">
        <v>661</v>
      </c>
      <c r="E66" s="371"/>
      <c r="F66" s="371"/>
      <c r="G66" s="371"/>
      <c r="H66" s="371"/>
      <c r="I66" s="371"/>
      <c r="J66" s="371"/>
      <c r="K66" s="253"/>
    </row>
    <row r="67" spans="2:11" ht="15" customHeight="1">
      <c r="B67" s="252"/>
      <c r="C67" s="257"/>
      <c r="D67" s="371" t="s">
        <v>662</v>
      </c>
      <c r="E67" s="371"/>
      <c r="F67" s="371"/>
      <c r="G67" s="371"/>
      <c r="H67" s="371"/>
      <c r="I67" s="371"/>
      <c r="J67" s="371"/>
      <c r="K67" s="253"/>
    </row>
    <row r="68" spans="2:11" ht="15" customHeight="1">
      <c r="B68" s="252"/>
      <c r="C68" s="257"/>
      <c r="D68" s="371" t="s">
        <v>663</v>
      </c>
      <c r="E68" s="371"/>
      <c r="F68" s="371"/>
      <c r="G68" s="371"/>
      <c r="H68" s="371"/>
      <c r="I68" s="371"/>
      <c r="J68" s="371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69" t="s">
        <v>83</v>
      </c>
      <c r="D73" s="369"/>
      <c r="E73" s="369"/>
      <c r="F73" s="369"/>
      <c r="G73" s="369"/>
      <c r="H73" s="369"/>
      <c r="I73" s="369"/>
      <c r="J73" s="369"/>
      <c r="K73" s="270"/>
    </row>
    <row r="74" spans="2:11" ht="17.25" customHeight="1">
      <c r="B74" s="269"/>
      <c r="C74" s="271" t="s">
        <v>664</v>
      </c>
      <c r="D74" s="271"/>
      <c r="E74" s="271"/>
      <c r="F74" s="271" t="s">
        <v>665</v>
      </c>
      <c r="G74" s="272"/>
      <c r="H74" s="271" t="s">
        <v>114</v>
      </c>
      <c r="I74" s="271" t="s">
        <v>55</v>
      </c>
      <c r="J74" s="271" t="s">
        <v>666</v>
      </c>
      <c r="K74" s="270"/>
    </row>
    <row r="75" spans="2:11" ht="17.25" customHeight="1">
      <c r="B75" s="269"/>
      <c r="C75" s="273" t="s">
        <v>667</v>
      </c>
      <c r="D75" s="273"/>
      <c r="E75" s="273"/>
      <c r="F75" s="274" t="s">
        <v>668</v>
      </c>
      <c r="G75" s="275"/>
      <c r="H75" s="273"/>
      <c r="I75" s="273"/>
      <c r="J75" s="273" t="s">
        <v>669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51</v>
      </c>
      <c r="D77" s="276"/>
      <c r="E77" s="276"/>
      <c r="F77" s="278" t="s">
        <v>670</v>
      </c>
      <c r="G77" s="277"/>
      <c r="H77" s="259" t="s">
        <v>671</v>
      </c>
      <c r="I77" s="259" t="s">
        <v>672</v>
      </c>
      <c r="J77" s="259">
        <v>20</v>
      </c>
      <c r="K77" s="270"/>
    </row>
    <row r="78" spans="2:11" ht="15" customHeight="1">
      <c r="B78" s="269"/>
      <c r="C78" s="259" t="s">
        <v>673</v>
      </c>
      <c r="D78" s="259"/>
      <c r="E78" s="259"/>
      <c r="F78" s="278" t="s">
        <v>670</v>
      </c>
      <c r="G78" s="277"/>
      <c r="H78" s="259" t="s">
        <v>674</v>
      </c>
      <c r="I78" s="259" t="s">
        <v>672</v>
      </c>
      <c r="J78" s="259">
        <v>120</v>
      </c>
      <c r="K78" s="270"/>
    </row>
    <row r="79" spans="2:11" ht="15" customHeight="1">
      <c r="B79" s="279"/>
      <c r="C79" s="259" t="s">
        <v>675</v>
      </c>
      <c r="D79" s="259"/>
      <c r="E79" s="259"/>
      <c r="F79" s="278" t="s">
        <v>676</v>
      </c>
      <c r="G79" s="277"/>
      <c r="H79" s="259" t="s">
        <v>677</v>
      </c>
      <c r="I79" s="259" t="s">
        <v>672</v>
      </c>
      <c r="J79" s="259">
        <v>50</v>
      </c>
      <c r="K79" s="270"/>
    </row>
    <row r="80" spans="2:11" ht="15" customHeight="1">
      <c r="B80" s="279"/>
      <c r="C80" s="259" t="s">
        <v>678</v>
      </c>
      <c r="D80" s="259"/>
      <c r="E80" s="259"/>
      <c r="F80" s="278" t="s">
        <v>670</v>
      </c>
      <c r="G80" s="277"/>
      <c r="H80" s="259" t="s">
        <v>679</v>
      </c>
      <c r="I80" s="259" t="s">
        <v>680</v>
      </c>
      <c r="J80" s="259"/>
      <c r="K80" s="270"/>
    </row>
    <row r="81" spans="2:11" ht="15" customHeight="1">
      <c r="B81" s="279"/>
      <c r="C81" s="280" t="s">
        <v>681</v>
      </c>
      <c r="D81" s="280"/>
      <c r="E81" s="280"/>
      <c r="F81" s="281" t="s">
        <v>676</v>
      </c>
      <c r="G81" s="280"/>
      <c r="H81" s="280" t="s">
        <v>682</v>
      </c>
      <c r="I81" s="280" t="s">
        <v>672</v>
      </c>
      <c r="J81" s="280">
        <v>15</v>
      </c>
      <c r="K81" s="270"/>
    </row>
    <row r="82" spans="2:11" ht="15" customHeight="1">
      <c r="B82" s="279"/>
      <c r="C82" s="280" t="s">
        <v>683</v>
      </c>
      <c r="D82" s="280"/>
      <c r="E82" s="280"/>
      <c r="F82" s="281" t="s">
        <v>676</v>
      </c>
      <c r="G82" s="280"/>
      <c r="H82" s="280" t="s">
        <v>684</v>
      </c>
      <c r="I82" s="280" t="s">
        <v>672</v>
      </c>
      <c r="J82" s="280">
        <v>15</v>
      </c>
      <c r="K82" s="270"/>
    </row>
    <row r="83" spans="2:11" ht="15" customHeight="1">
      <c r="B83" s="279"/>
      <c r="C83" s="280" t="s">
        <v>685</v>
      </c>
      <c r="D83" s="280"/>
      <c r="E83" s="280"/>
      <c r="F83" s="281" t="s">
        <v>676</v>
      </c>
      <c r="G83" s="280"/>
      <c r="H83" s="280" t="s">
        <v>686</v>
      </c>
      <c r="I83" s="280" t="s">
        <v>672</v>
      </c>
      <c r="J83" s="280">
        <v>20</v>
      </c>
      <c r="K83" s="270"/>
    </row>
    <row r="84" spans="2:11" ht="15" customHeight="1">
      <c r="B84" s="279"/>
      <c r="C84" s="280" t="s">
        <v>687</v>
      </c>
      <c r="D84" s="280"/>
      <c r="E84" s="280"/>
      <c r="F84" s="281" t="s">
        <v>676</v>
      </c>
      <c r="G84" s="280"/>
      <c r="H84" s="280" t="s">
        <v>688</v>
      </c>
      <c r="I84" s="280" t="s">
        <v>672</v>
      </c>
      <c r="J84" s="280">
        <v>20</v>
      </c>
      <c r="K84" s="270"/>
    </row>
    <row r="85" spans="2:11" ht="15" customHeight="1">
      <c r="B85" s="279"/>
      <c r="C85" s="259" t="s">
        <v>689</v>
      </c>
      <c r="D85" s="259"/>
      <c r="E85" s="259"/>
      <c r="F85" s="278" t="s">
        <v>676</v>
      </c>
      <c r="G85" s="277"/>
      <c r="H85" s="259" t="s">
        <v>690</v>
      </c>
      <c r="I85" s="259" t="s">
        <v>672</v>
      </c>
      <c r="J85" s="259">
        <v>50</v>
      </c>
      <c r="K85" s="270"/>
    </row>
    <row r="86" spans="2:11" ht="15" customHeight="1">
      <c r="B86" s="279"/>
      <c r="C86" s="259" t="s">
        <v>691</v>
      </c>
      <c r="D86" s="259"/>
      <c r="E86" s="259"/>
      <c r="F86" s="278" t="s">
        <v>676</v>
      </c>
      <c r="G86" s="277"/>
      <c r="H86" s="259" t="s">
        <v>692</v>
      </c>
      <c r="I86" s="259" t="s">
        <v>672</v>
      </c>
      <c r="J86" s="259">
        <v>20</v>
      </c>
      <c r="K86" s="270"/>
    </row>
    <row r="87" spans="2:11" ht="15" customHeight="1">
      <c r="B87" s="279"/>
      <c r="C87" s="259" t="s">
        <v>693</v>
      </c>
      <c r="D87" s="259"/>
      <c r="E87" s="259"/>
      <c r="F87" s="278" t="s">
        <v>676</v>
      </c>
      <c r="G87" s="277"/>
      <c r="H87" s="259" t="s">
        <v>694</v>
      </c>
      <c r="I87" s="259" t="s">
        <v>672</v>
      </c>
      <c r="J87" s="259">
        <v>20</v>
      </c>
      <c r="K87" s="270"/>
    </row>
    <row r="88" spans="2:11" ht="15" customHeight="1">
      <c r="B88" s="279"/>
      <c r="C88" s="259" t="s">
        <v>695</v>
      </c>
      <c r="D88" s="259"/>
      <c r="E88" s="259"/>
      <c r="F88" s="278" t="s">
        <v>676</v>
      </c>
      <c r="G88" s="277"/>
      <c r="H88" s="259" t="s">
        <v>696</v>
      </c>
      <c r="I88" s="259" t="s">
        <v>672</v>
      </c>
      <c r="J88" s="259">
        <v>50</v>
      </c>
      <c r="K88" s="270"/>
    </row>
    <row r="89" spans="2:11" ht="15" customHeight="1">
      <c r="B89" s="279"/>
      <c r="C89" s="259" t="s">
        <v>697</v>
      </c>
      <c r="D89" s="259"/>
      <c r="E89" s="259"/>
      <c r="F89" s="278" t="s">
        <v>676</v>
      </c>
      <c r="G89" s="277"/>
      <c r="H89" s="259" t="s">
        <v>697</v>
      </c>
      <c r="I89" s="259" t="s">
        <v>672</v>
      </c>
      <c r="J89" s="259">
        <v>50</v>
      </c>
      <c r="K89" s="270"/>
    </row>
    <row r="90" spans="2:11" ht="15" customHeight="1">
      <c r="B90" s="279"/>
      <c r="C90" s="259" t="s">
        <v>120</v>
      </c>
      <c r="D90" s="259"/>
      <c r="E90" s="259"/>
      <c r="F90" s="278" t="s">
        <v>676</v>
      </c>
      <c r="G90" s="277"/>
      <c r="H90" s="259" t="s">
        <v>698</v>
      </c>
      <c r="I90" s="259" t="s">
        <v>672</v>
      </c>
      <c r="J90" s="259">
        <v>255</v>
      </c>
      <c r="K90" s="270"/>
    </row>
    <row r="91" spans="2:11" ht="15" customHeight="1">
      <c r="B91" s="279"/>
      <c r="C91" s="259" t="s">
        <v>699</v>
      </c>
      <c r="D91" s="259"/>
      <c r="E91" s="259"/>
      <c r="F91" s="278" t="s">
        <v>670</v>
      </c>
      <c r="G91" s="277"/>
      <c r="H91" s="259" t="s">
        <v>700</v>
      </c>
      <c r="I91" s="259" t="s">
        <v>701</v>
      </c>
      <c r="J91" s="259"/>
      <c r="K91" s="270"/>
    </row>
    <row r="92" spans="2:11" ht="15" customHeight="1">
      <c r="B92" s="279"/>
      <c r="C92" s="259" t="s">
        <v>702</v>
      </c>
      <c r="D92" s="259"/>
      <c r="E92" s="259"/>
      <c r="F92" s="278" t="s">
        <v>670</v>
      </c>
      <c r="G92" s="277"/>
      <c r="H92" s="259" t="s">
        <v>703</v>
      </c>
      <c r="I92" s="259" t="s">
        <v>704</v>
      </c>
      <c r="J92" s="259"/>
      <c r="K92" s="270"/>
    </row>
    <row r="93" spans="2:11" ht="15" customHeight="1">
      <c r="B93" s="279"/>
      <c r="C93" s="259" t="s">
        <v>705</v>
      </c>
      <c r="D93" s="259"/>
      <c r="E93" s="259"/>
      <c r="F93" s="278" t="s">
        <v>670</v>
      </c>
      <c r="G93" s="277"/>
      <c r="H93" s="259" t="s">
        <v>705</v>
      </c>
      <c r="I93" s="259" t="s">
        <v>704</v>
      </c>
      <c r="J93" s="259"/>
      <c r="K93" s="270"/>
    </row>
    <row r="94" spans="2:11" ht="15" customHeight="1">
      <c r="B94" s="279"/>
      <c r="C94" s="259" t="s">
        <v>36</v>
      </c>
      <c r="D94" s="259"/>
      <c r="E94" s="259"/>
      <c r="F94" s="278" t="s">
        <v>670</v>
      </c>
      <c r="G94" s="277"/>
      <c r="H94" s="259" t="s">
        <v>706</v>
      </c>
      <c r="I94" s="259" t="s">
        <v>704</v>
      </c>
      <c r="J94" s="259"/>
      <c r="K94" s="270"/>
    </row>
    <row r="95" spans="2:11" ht="15" customHeight="1">
      <c r="B95" s="279"/>
      <c r="C95" s="259" t="s">
        <v>46</v>
      </c>
      <c r="D95" s="259"/>
      <c r="E95" s="259"/>
      <c r="F95" s="278" t="s">
        <v>670</v>
      </c>
      <c r="G95" s="277"/>
      <c r="H95" s="259" t="s">
        <v>707</v>
      </c>
      <c r="I95" s="259" t="s">
        <v>704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69" t="s">
        <v>708</v>
      </c>
      <c r="D100" s="369"/>
      <c r="E100" s="369"/>
      <c r="F100" s="369"/>
      <c r="G100" s="369"/>
      <c r="H100" s="369"/>
      <c r="I100" s="369"/>
      <c r="J100" s="369"/>
      <c r="K100" s="270"/>
    </row>
    <row r="101" spans="2:11" ht="17.25" customHeight="1">
      <c r="B101" s="269"/>
      <c r="C101" s="271" t="s">
        <v>664</v>
      </c>
      <c r="D101" s="271"/>
      <c r="E101" s="271"/>
      <c r="F101" s="271" t="s">
        <v>665</v>
      </c>
      <c r="G101" s="272"/>
      <c r="H101" s="271" t="s">
        <v>114</v>
      </c>
      <c r="I101" s="271" t="s">
        <v>55</v>
      </c>
      <c r="J101" s="271" t="s">
        <v>666</v>
      </c>
      <c r="K101" s="270"/>
    </row>
    <row r="102" spans="2:11" ht="17.25" customHeight="1">
      <c r="B102" s="269"/>
      <c r="C102" s="273" t="s">
        <v>667</v>
      </c>
      <c r="D102" s="273"/>
      <c r="E102" s="273"/>
      <c r="F102" s="274" t="s">
        <v>668</v>
      </c>
      <c r="G102" s="275"/>
      <c r="H102" s="273"/>
      <c r="I102" s="273"/>
      <c r="J102" s="273" t="s">
        <v>669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51</v>
      </c>
      <c r="D104" s="276"/>
      <c r="E104" s="276"/>
      <c r="F104" s="278" t="s">
        <v>670</v>
      </c>
      <c r="G104" s="287"/>
      <c r="H104" s="259" t="s">
        <v>709</v>
      </c>
      <c r="I104" s="259" t="s">
        <v>672</v>
      </c>
      <c r="J104" s="259">
        <v>20</v>
      </c>
      <c r="K104" s="270"/>
    </row>
    <row r="105" spans="2:11" ht="15" customHeight="1">
      <c r="B105" s="269"/>
      <c r="C105" s="259" t="s">
        <v>673</v>
      </c>
      <c r="D105" s="259"/>
      <c r="E105" s="259"/>
      <c r="F105" s="278" t="s">
        <v>670</v>
      </c>
      <c r="G105" s="259"/>
      <c r="H105" s="259" t="s">
        <v>709</v>
      </c>
      <c r="I105" s="259" t="s">
        <v>672</v>
      </c>
      <c r="J105" s="259">
        <v>120</v>
      </c>
      <c r="K105" s="270"/>
    </row>
    <row r="106" spans="2:11" ht="15" customHeight="1">
      <c r="B106" s="279"/>
      <c r="C106" s="259" t="s">
        <v>675</v>
      </c>
      <c r="D106" s="259"/>
      <c r="E106" s="259"/>
      <c r="F106" s="278" t="s">
        <v>676</v>
      </c>
      <c r="G106" s="259"/>
      <c r="H106" s="259" t="s">
        <v>709</v>
      </c>
      <c r="I106" s="259" t="s">
        <v>672</v>
      </c>
      <c r="J106" s="259">
        <v>50</v>
      </c>
      <c r="K106" s="270"/>
    </row>
    <row r="107" spans="2:11" ht="15" customHeight="1">
      <c r="B107" s="279"/>
      <c r="C107" s="259" t="s">
        <v>678</v>
      </c>
      <c r="D107" s="259"/>
      <c r="E107" s="259"/>
      <c r="F107" s="278" t="s">
        <v>670</v>
      </c>
      <c r="G107" s="259"/>
      <c r="H107" s="259" t="s">
        <v>709</v>
      </c>
      <c r="I107" s="259" t="s">
        <v>680</v>
      </c>
      <c r="J107" s="259"/>
      <c r="K107" s="270"/>
    </row>
    <row r="108" spans="2:11" ht="15" customHeight="1">
      <c r="B108" s="279"/>
      <c r="C108" s="259" t="s">
        <v>689</v>
      </c>
      <c r="D108" s="259"/>
      <c r="E108" s="259"/>
      <c r="F108" s="278" t="s">
        <v>676</v>
      </c>
      <c r="G108" s="259"/>
      <c r="H108" s="259" t="s">
        <v>709</v>
      </c>
      <c r="I108" s="259" t="s">
        <v>672</v>
      </c>
      <c r="J108" s="259">
        <v>50</v>
      </c>
      <c r="K108" s="270"/>
    </row>
    <row r="109" spans="2:11" ht="15" customHeight="1">
      <c r="B109" s="279"/>
      <c r="C109" s="259" t="s">
        <v>697</v>
      </c>
      <c r="D109" s="259"/>
      <c r="E109" s="259"/>
      <c r="F109" s="278" t="s">
        <v>676</v>
      </c>
      <c r="G109" s="259"/>
      <c r="H109" s="259" t="s">
        <v>709</v>
      </c>
      <c r="I109" s="259" t="s">
        <v>672</v>
      </c>
      <c r="J109" s="259">
        <v>50</v>
      </c>
      <c r="K109" s="270"/>
    </row>
    <row r="110" spans="2:11" ht="15" customHeight="1">
      <c r="B110" s="279"/>
      <c r="C110" s="259" t="s">
        <v>695</v>
      </c>
      <c r="D110" s="259"/>
      <c r="E110" s="259"/>
      <c r="F110" s="278" t="s">
        <v>676</v>
      </c>
      <c r="G110" s="259"/>
      <c r="H110" s="259" t="s">
        <v>709</v>
      </c>
      <c r="I110" s="259" t="s">
        <v>672</v>
      </c>
      <c r="J110" s="259">
        <v>50</v>
      </c>
      <c r="K110" s="270"/>
    </row>
    <row r="111" spans="2:11" ht="15" customHeight="1">
      <c r="B111" s="279"/>
      <c r="C111" s="259" t="s">
        <v>51</v>
      </c>
      <c r="D111" s="259"/>
      <c r="E111" s="259"/>
      <c r="F111" s="278" t="s">
        <v>670</v>
      </c>
      <c r="G111" s="259"/>
      <c r="H111" s="259" t="s">
        <v>710</v>
      </c>
      <c r="I111" s="259" t="s">
        <v>672</v>
      </c>
      <c r="J111" s="259">
        <v>20</v>
      </c>
      <c r="K111" s="270"/>
    </row>
    <row r="112" spans="2:11" ht="15" customHeight="1">
      <c r="B112" s="279"/>
      <c r="C112" s="259" t="s">
        <v>711</v>
      </c>
      <c r="D112" s="259"/>
      <c r="E112" s="259"/>
      <c r="F112" s="278" t="s">
        <v>670</v>
      </c>
      <c r="G112" s="259"/>
      <c r="H112" s="259" t="s">
        <v>712</v>
      </c>
      <c r="I112" s="259" t="s">
        <v>672</v>
      </c>
      <c r="J112" s="259">
        <v>120</v>
      </c>
      <c r="K112" s="270"/>
    </row>
    <row r="113" spans="2:11" ht="15" customHeight="1">
      <c r="B113" s="279"/>
      <c r="C113" s="259" t="s">
        <v>36</v>
      </c>
      <c r="D113" s="259"/>
      <c r="E113" s="259"/>
      <c r="F113" s="278" t="s">
        <v>670</v>
      </c>
      <c r="G113" s="259"/>
      <c r="H113" s="259" t="s">
        <v>713</v>
      </c>
      <c r="I113" s="259" t="s">
        <v>704</v>
      </c>
      <c r="J113" s="259"/>
      <c r="K113" s="270"/>
    </row>
    <row r="114" spans="2:11" ht="15" customHeight="1">
      <c r="B114" s="279"/>
      <c r="C114" s="259" t="s">
        <v>46</v>
      </c>
      <c r="D114" s="259"/>
      <c r="E114" s="259"/>
      <c r="F114" s="278" t="s">
        <v>670</v>
      </c>
      <c r="G114" s="259"/>
      <c r="H114" s="259" t="s">
        <v>714</v>
      </c>
      <c r="I114" s="259" t="s">
        <v>704</v>
      </c>
      <c r="J114" s="259"/>
      <c r="K114" s="270"/>
    </row>
    <row r="115" spans="2:11" ht="15" customHeight="1">
      <c r="B115" s="279"/>
      <c r="C115" s="259" t="s">
        <v>55</v>
      </c>
      <c r="D115" s="259"/>
      <c r="E115" s="259"/>
      <c r="F115" s="278" t="s">
        <v>670</v>
      </c>
      <c r="G115" s="259"/>
      <c r="H115" s="259" t="s">
        <v>715</v>
      </c>
      <c r="I115" s="259" t="s">
        <v>716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68" t="s">
        <v>717</v>
      </c>
      <c r="D120" s="368"/>
      <c r="E120" s="368"/>
      <c r="F120" s="368"/>
      <c r="G120" s="368"/>
      <c r="H120" s="368"/>
      <c r="I120" s="368"/>
      <c r="J120" s="368"/>
      <c r="K120" s="295"/>
    </row>
    <row r="121" spans="2:11" ht="17.25" customHeight="1">
      <c r="B121" s="296"/>
      <c r="C121" s="271" t="s">
        <v>664</v>
      </c>
      <c r="D121" s="271"/>
      <c r="E121" s="271"/>
      <c r="F121" s="271" t="s">
        <v>665</v>
      </c>
      <c r="G121" s="272"/>
      <c r="H121" s="271" t="s">
        <v>114</v>
      </c>
      <c r="I121" s="271" t="s">
        <v>55</v>
      </c>
      <c r="J121" s="271" t="s">
        <v>666</v>
      </c>
      <c r="K121" s="297"/>
    </row>
    <row r="122" spans="2:11" ht="17.25" customHeight="1">
      <c r="B122" s="296"/>
      <c r="C122" s="273" t="s">
        <v>667</v>
      </c>
      <c r="D122" s="273"/>
      <c r="E122" s="273"/>
      <c r="F122" s="274" t="s">
        <v>668</v>
      </c>
      <c r="G122" s="275"/>
      <c r="H122" s="273"/>
      <c r="I122" s="273"/>
      <c r="J122" s="273" t="s">
        <v>669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673</v>
      </c>
      <c r="D124" s="276"/>
      <c r="E124" s="276"/>
      <c r="F124" s="278" t="s">
        <v>670</v>
      </c>
      <c r="G124" s="259"/>
      <c r="H124" s="259" t="s">
        <v>709</v>
      </c>
      <c r="I124" s="259" t="s">
        <v>672</v>
      </c>
      <c r="J124" s="259">
        <v>120</v>
      </c>
      <c r="K124" s="300"/>
    </row>
    <row r="125" spans="2:11" ht="15" customHeight="1">
      <c r="B125" s="298"/>
      <c r="C125" s="259" t="s">
        <v>718</v>
      </c>
      <c r="D125" s="259"/>
      <c r="E125" s="259"/>
      <c r="F125" s="278" t="s">
        <v>670</v>
      </c>
      <c r="G125" s="259"/>
      <c r="H125" s="259" t="s">
        <v>719</v>
      </c>
      <c r="I125" s="259" t="s">
        <v>672</v>
      </c>
      <c r="J125" s="259" t="s">
        <v>720</v>
      </c>
      <c r="K125" s="300"/>
    </row>
    <row r="126" spans="2:11" ht="15" customHeight="1">
      <c r="B126" s="298"/>
      <c r="C126" s="259" t="s">
        <v>619</v>
      </c>
      <c r="D126" s="259"/>
      <c r="E126" s="259"/>
      <c r="F126" s="278" t="s">
        <v>670</v>
      </c>
      <c r="G126" s="259"/>
      <c r="H126" s="259" t="s">
        <v>721</v>
      </c>
      <c r="I126" s="259" t="s">
        <v>672</v>
      </c>
      <c r="J126" s="259" t="s">
        <v>720</v>
      </c>
      <c r="K126" s="300"/>
    </row>
    <row r="127" spans="2:11" ht="15" customHeight="1">
      <c r="B127" s="298"/>
      <c r="C127" s="259" t="s">
        <v>681</v>
      </c>
      <c r="D127" s="259"/>
      <c r="E127" s="259"/>
      <c r="F127" s="278" t="s">
        <v>676</v>
      </c>
      <c r="G127" s="259"/>
      <c r="H127" s="259" t="s">
        <v>682</v>
      </c>
      <c r="I127" s="259" t="s">
        <v>672</v>
      </c>
      <c r="J127" s="259">
        <v>15</v>
      </c>
      <c r="K127" s="300"/>
    </row>
    <row r="128" spans="2:11" ht="15" customHeight="1">
      <c r="B128" s="298"/>
      <c r="C128" s="280" t="s">
        <v>683</v>
      </c>
      <c r="D128" s="280"/>
      <c r="E128" s="280"/>
      <c r="F128" s="281" t="s">
        <v>676</v>
      </c>
      <c r="G128" s="280"/>
      <c r="H128" s="280" t="s">
        <v>684</v>
      </c>
      <c r="I128" s="280" t="s">
        <v>672</v>
      </c>
      <c r="J128" s="280">
        <v>15</v>
      </c>
      <c r="K128" s="300"/>
    </row>
    <row r="129" spans="2:11" ht="15" customHeight="1">
      <c r="B129" s="298"/>
      <c r="C129" s="280" t="s">
        <v>685</v>
      </c>
      <c r="D129" s="280"/>
      <c r="E129" s="280"/>
      <c r="F129" s="281" t="s">
        <v>676</v>
      </c>
      <c r="G129" s="280"/>
      <c r="H129" s="280" t="s">
        <v>686</v>
      </c>
      <c r="I129" s="280" t="s">
        <v>672</v>
      </c>
      <c r="J129" s="280">
        <v>20</v>
      </c>
      <c r="K129" s="300"/>
    </row>
    <row r="130" spans="2:11" ht="15" customHeight="1">
      <c r="B130" s="298"/>
      <c r="C130" s="280" t="s">
        <v>687</v>
      </c>
      <c r="D130" s="280"/>
      <c r="E130" s="280"/>
      <c r="F130" s="281" t="s">
        <v>676</v>
      </c>
      <c r="G130" s="280"/>
      <c r="H130" s="280" t="s">
        <v>688</v>
      </c>
      <c r="I130" s="280" t="s">
        <v>672</v>
      </c>
      <c r="J130" s="280">
        <v>20</v>
      </c>
      <c r="K130" s="300"/>
    </row>
    <row r="131" spans="2:11" ht="15" customHeight="1">
      <c r="B131" s="298"/>
      <c r="C131" s="259" t="s">
        <v>675</v>
      </c>
      <c r="D131" s="259"/>
      <c r="E131" s="259"/>
      <c r="F131" s="278" t="s">
        <v>676</v>
      </c>
      <c r="G131" s="259"/>
      <c r="H131" s="259" t="s">
        <v>709</v>
      </c>
      <c r="I131" s="259" t="s">
        <v>672</v>
      </c>
      <c r="J131" s="259">
        <v>50</v>
      </c>
      <c r="K131" s="300"/>
    </row>
    <row r="132" spans="2:11" ht="15" customHeight="1">
      <c r="B132" s="298"/>
      <c r="C132" s="259" t="s">
        <v>689</v>
      </c>
      <c r="D132" s="259"/>
      <c r="E132" s="259"/>
      <c r="F132" s="278" t="s">
        <v>676</v>
      </c>
      <c r="G132" s="259"/>
      <c r="H132" s="259" t="s">
        <v>709</v>
      </c>
      <c r="I132" s="259" t="s">
        <v>672</v>
      </c>
      <c r="J132" s="259">
        <v>50</v>
      </c>
      <c r="K132" s="300"/>
    </row>
    <row r="133" spans="2:11" ht="15" customHeight="1">
      <c r="B133" s="298"/>
      <c r="C133" s="259" t="s">
        <v>695</v>
      </c>
      <c r="D133" s="259"/>
      <c r="E133" s="259"/>
      <c r="F133" s="278" t="s">
        <v>676</v>
      </c>
      <c r="G133" s="259"/>
      <c r="H133" s="259" t="s">
        <v>709</v>
      </c>
      <c r="I133" s="259" t="s">
        <v>672</v>
      </c>
      <c r="J133" s="259">
        <v>50</v>
      </c>
      <c r="K133" s="300"/>
    </row>
    <row r="134" spans="2:11" ht="15" customHeight="1">
      <c r="B134" s="298"/>
      <c r="C134" s="259" t="s">
        <v>697</v>
      </c>
      <c r="D134" s="259"/>
      <c r="E134" s="259"/>
      <c r="F134" s="278" t="s">
        <v>676</v>
      </c>
      <c r="G134" s="259"/>
      <c r="H134" s="259" t="s">
        <v>709</v>
      </c>
      <c r="I134" s="259" t="s">
        <v>672</v>
      </c>
      <c r="J134" s="259">
        <v>50</v>
      </c>
      <c r="K134" s="300"/>
    </row>
    <row r="135" spans="2:11" ht="15" customHeight="1">
      <c r="B135" s="298"/>
      <c r="C135" s="259" t="s">
        <v>120</v>
      </c>
      <c r="D135" s="259"/>
      <c r="E135" s="259"/>
      <c r="F135" s="278" t="s">
        <v>676</v>
      </c>
      <c r="G135" s="259"/>
      <c r="H135" s="259" t="s">
        <v>722</v>
      </c>
      <c r="I135" s="259" t="s">
        <v>672</v>
      </c>
      <c r="J135" s="259">
        <v>255</v>
      </c>
      <c r="K135" s="300"/>
    </row>
    <row r="136" spans="2:11" ht="15" customHeight="1">
      <c r="B136" s="298"/>
      <c r="C136" s="259" t="s">
        <v>699</v>
      </c>
      <c r="D136" s="259"/>
      <c r="E136" s="259"/>
      <c r="F136" s="278" t="s">
        <v>670</v>
      </c>
      <c r="G136" s="259"/>
      <c r="H136" s="259" t="s">
        <v>723</v>
      </c>
      <c r="I136" s="259" t="s">
        <v>701</v>
      </c>
      <c r="J136" s="259"/>
      <c r="K136" s="300"/>
    </row>
    <row r="137" spans="2:11" ht="15" customHeight="1">
      <c r="B137" s="298"/>
      <c r="C137" s="259" t="s">
        <v>702</v>
      </c>
      <c r="D137" s="259"/>
      <c r="E137" s="259"/>
      <c r="F137" s="278" t="s">
        <v>670</v>
      </c>
      <c r="G137" s="259"/>
      <c r="H137" s="259" t="s">
        <v>724</v>
      </c>
      <c r="I137" s="259" t="s">
        <v>704</v>
      </c>
      <c r="J137" s="259"/>
      <c r="K137" s="300"/>
    </row>
    <row r="138" spans="2:11" ht="15" customHeight="1">
      <c r="B138" s="298"/>
      <c r="C138" s="259" t="s">
        <v>705</v>
      </c>
      <c r="D138" s="259"/>
      <c r="E138" s="259"/>
      <c r="F138" s="278" t="s">
        <v>670</v>
      </c>
      <c r="G138" s="259"/>
      <c r="H138" s="259" t="s">
        <v>705</v>
      </c>
      <c r="I138" s="259" t="s">
        <v>704</v>
      </c>
      <c r="J138" s="259"/>
      <c r="K138" s="300"/>
    </row>
    <row r="139" spans="2:11" ht="15" customHeight="1">
      <c r="B139" s="298"/>
      <c r="C139" s="259" t="s">
        <v>36</v>
      </c>
      <c r="D139" s="259"/>
      <c r="E139" s="259"/>
      <c r="F139" s="278" t="s">
        <v>670</v>
      </c>
      <c r="G139" s="259"/>
      <c r="H139" s="259" t="s">
        <v>725</v>
      </c>
      <c r="I139" s="259" t="s">
        <v>704</v>
      </c>
      <c r="J139" s="259"/>
      <c r="K139" s="300"/>
    </row>
    <row r="140" spans="2:11" ht="15" customHeight="1">
      <c r="B140" s="298"/>
      <c r="C140" s="259" t="s">
        <v>726</v>
      </c>
      <c r="D140" s="259"/>
      <c r="E140" s="259"/>
      <c r="F140" s="278" t="s">
        <v>670</v>
      </c>
      <c r="G140" s="259"/>
      <c r="H140" s="259" t="s">
        <v>727</v>
      </c>
      <c r="I140" s="259" t="s">
        <v>704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69" t="s">
        <v>728</v>
      </c>
      <c r="D145" s="369"/>
      <c r="E145" s="369"/>
      <c r="F145" s="369"/>
      <c r="G145" s="369"/>
      <c r="H145" s="369"/>
      <c r="I145" s="369"/>
      <c r="J145" s="369"/>
      <c r="K145" s="270"/>
    </row>
    <row r="146" spans="2:11" ht="17.25" customHeight="1">
      <c r="B146" s="269"/>
      <c r="C146" s="271" t="s">
        <v>664</v>
      </c>
      <c r="D146" s="271"/>
      <c r="E146" s="271"/>
      <c r="F146" s="271" t="s">
        <v>665</v>
      </c>
      <c r="G146" s="272"/>
      <c r="H146" s="271" t="s">
        <v>114</v>
      </c>
      <c r="I146" s="271" t="s">
        <v>55</v>
      </c>
      <c r="J146" s="271" t="s">
        <v>666</v>
      </c>
      <c r="K146" s="270"/>
    </row>
    <row r="147" spans="2:11" ht="17.25" customHeight="1">
      <c r="B147" s="269"/>
      <c r="C147" s="273" t="s">
        <v>667</v>
      </c>
      <c r="D147" s="273"/>
      <c r="E147" s="273"/>
      <c r="F147" s="274" t="s">
        <v>668</v>
      </c>
      <c r="G147" s="275"/>
      <c r="H147" s="273"/>
      <c r="I147" s="273"/>
      <c r="J147" s="273" t="s">
        <v>669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673</v>
      </c>
      <c r="D149" s="259"/>
      <c r="E149" s="259"/>
      <c r="F149" s="305" t="s">
        <v>670</v>
      </c>
      <c r="G149" s="259"/>
      <c r="H149" s="304" t="s">
        <v>709</v>
      </c>
      <c r="I149" s="304" t="s">
        <v>672</v>
      </c>
      <c r="J149" s="304">
        <v>120</v>
      </c>
      <c r="K149" s="300"/>
    </row>
    <row r="150" spans="2:11" ht="15" customHeight="1">
      <c r="B150" s="279"/>
      <c r="C150" s="304" t="s">
        <v>718</v>
      </c>
      <c r="D150" s="259"/>
      <c r="E150" s="259"/>
      <c r="F150" s="305" t="s">
        <v>670</v>
      </c>
      <c r="G150" s="259"/>
      <c r="H150" s="304" t="s">
        <v>729</v>
      </c>
      <c r="I150" s="304" t="s">
        <v>672</v>
      </c>
      <c r="J150" s="304" t="s">
        <v>720</v>
      </c>
      <c r="K150" s="300"/>
    </row>
    <row r="151" spans="2:11" ht="15" customHeight="1">
      <c r="B151" s="279"/>
      <c r="C151" s="304" t="s">
        <v>619</v>
      </c>
      <c r="D151" s="259"/>
      <c r="E151" s="259"/>
      <c r="F151" s="305" t="s">
        <v>670</v>
      </c>
      <c r="G151" s="259"/>
      <c r="H151" s="304" t="s">
        <v>730</v>
      </c>
      <c r="I151" s="304" t="s">
        <v>672</v>
      </c>
      <c r="J151" s="304" t="s">
        <v>720</v>
      </c>
      <c r="K151" s="300"/>
    </row>
    <row r="152" spans="2:11" ht="15" customHeight="1">
      <c r="B152" s="279"/>
      <c r="C152" s="304" t="s">
        <v>675</v>
      </c>
      <c r="D152" s="259"/>
      <c r="E152" s="259"/>
      <c r="F152" s="305" t="s">
        <v>676</v>
      </c>
      <c r="G152" s="259"/>
      <c r="H152" s="304" t="s">
        <v>709</v>
      </c>
      <c r="I152" s="304" t="s">
        <v>672</v>
      </c>
      <c r="J152" s="304">
        <v>50</v>
      </c>
      <c r="K152" s="300"/>
    </row>
    <row r="153" spans="2:11" ht="15" customHeight="1">
      <c r="B153" s="279"/>
      <c r="C153" s="304" t="s">
        <v>678</v>
      </c>
      <c r="D153" s="259"/>
      <c r="E153" s="259"/>
      <c r="F153" s="305" t="s">
        <v>670</v>
      </c>
      <c r="G153" s="259"/>
      <c r="H153" s="304" t="s">
        <v>709</v>
      </c>
      <c r="I153" s="304" t="s">
        <v>680</v>
      </c>
      <c r="J153" s="304"/>
      <c r="K153" s="300"/>
    </row>
    <row r="154" spans="2:11" ht="15" customHeight="1">
      <c r="B154" s="279"/>
      <c r="C154" s="304" t="s">
        <v>689</v>
      </c>
      <c r="D154" s="259"/>
      <c r="E154" s="259"/>
      <c r="F154" s="305" t="s">
        <v>676</v>
      </c>
      <c r="G154" s="259"/>
      <c r="H154" s="304" t="s">
        <v>709</v>
      </c>
      <c r="I154" s="304" t="s">
        <v>672</v>
      </c>
      <c r="J154" s="304">
        <v>50</v>
      </c>
      <c r="K154" s="300"/>
    </row>
    <row r="155" spans="2:11" ht="15" customHeight="1">
      <c r="B155" s="279"/>
      <c r="C155" s="304" t="s">
        <v>697</v>
      </c>
      <c r="D155" s="259"/>
      <c r="E155" s="259"/>
      <c r="F155" s="305" t="s">
        <v>676</v>
      </c>
      <c r="G155" s="259"/>
      <c r="H155" s="304" t="s">
        <v>709</v>
      </c>
      <c r="I155" s="304" t="s">
        <v>672</v>
      </c>
      <c r="J155" s="304">
        <v>50</v>
      </c>
      <c r="K155" s="300"/>
    </row>
    <row r="156" spans="2:11" ht="15" customHeight="1">
      <c r="B156" s="279"/>
      <c r="C156" s="304" t="s">
        <v>695</v>
      </c>
      <c r="D156" s="259"/>
      <c r="E156" s="259"/>
      <c r="F156" s="305" t="s">
        <v>676</v>
      </c>
      <c r="G156" s="259"/>
      <c r="H156" s="304" t="s">
        <v>709</v>
      </c>
      <c r="I156" s="304" t="s">
        <v>672</v>
      </c>
      <c r="J156" s="304">
        <v>50</v>
      </c>
      <c r="K156" s="300"/>
    </row>
    <row r="157" spans="2:11" ht="15" customHeight="1">
      <c r="B157" s="279"/>
      <c r="C157" s="304" t="s">
        <v>89</v>
      </c>
      <c r="D157" s="259"/>
      <c r="E157" s="259"/>
      <c r="F157" s="305" t="s">
        <v>670</v>
      </c>
      <c r="G157" s="259"/>
      <c r="H157" s="304" t="s">
        <v>731</v>
      </c>
      <c r="I157" s="304" t="s">
        <v>672</v>
      </c>
      <c r="J157" s="304" t="s">
        <v>732</v>
      </c>
      <c r="K157" s="300"/>
    </row>
    <row r="158" spans="2:11" ht="15" customHeight="1">
      <c r="B158" s="279"/>
      <c r="C158" s="304" t="s">
        <v>733</v>
      </c>
      <c r="D158" s="259"/>
      <c r="E158" s="259"/>
      <c r="F158" s="305" t="s">
        <v>670</v>
      </c>
      <c r="G158" s="259"/>
      <c r="H158" s="304" t="s">
        <v>734</v>
      </c>
      <c r="I158" s="304" t="s">
        <v>704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68" t="s">
        <v>735</v>
      </c>
      <c r="D163" s="368"/>
      <c r="E163" s="368"/>
      <c r="F163" s="368"/>
      <c r="G163" s="368"/>
      <c r="H163" s="368"/>
      <c r="I163" s="368"/>
      <c r="J163" s="368"/>
      <c r="K163" s="251"/>
    </row>
    <row r="164" spans="2:11" ht="17.25" customHeight="1">
      <c r="B164" s="250"/>
      <c r="C164" s="271" t="s">
        <v>664</v>
      </c>
      <c r="D164" s="271"/>
      <c r="E164" s="271"/>
      <c r="F164" s="271" t="s">
        <v>665</v>
      </c>
      <c r="G164" s="308"/>
      <c r="H164" s="309" t="s">
        <v>114</v>
      </c>
      <c r="I164" s="309" t="s">
        <v>55</v>
      </c>
      <c r="J164" s="271" t="s">
        <v>666</v>
      </c>
      <c r="K164" s="251"/>
    </row>
    <row r="165" spans="2:11" ht="17.25" customHeight="1">
      <c r="B165" s="252"/>
      <c r="C165" s="273" t="s">
        <v>667</v>
      </c>
      <c r="D165" s="273"/>
      <c r="E165" s="273"/>
      <c r="F165" s="274" t="s">
        <v>668</v>
      </c>
      <c r="G165" s="310"/>
      <c r="H165" s="311"/>
      <c r="I165" s="311"/>
      <c r="J165" s="273" t="s">
        <v>669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673</v>
      </c>
      <c r="D167" s="259"/>
      <c r="E167" s="259"/>
      <c r="F167" s="278" t="s">
        <v>670</v>
      </c>
      <c r="G167" s="259"/>
      <c r="H167" s="259" t="s">
        <v>709</v>
      </c>
      <c r="I167" s="259" t="s">
        <v>672</v>
      </c>
      <c r="J167" s="259">
        <v>120</v>
      </c>
      <c r="K167" s="300"/>
    </row>
    <row r="168" spans="2:11" ht="15" customHeight="1">
      <c r="B168" s="279"/>
      <c r="C168" s="259" t="s">
        <v>718</v>
      </c>
      <c r="D168" s="259"/>
      <c r="E168" s="259"/>
      <c r="F168" s="278" t="s">
        <v>670</v>
      </c>
      <c r="G168" s="259"/>
      <c r="H168" s="259" t="s">
        <v>719</v>
      </c>
      <c r="I168" s="259" t="s">
        <v>672</v>
      </c>
      <c r="J168" s="259" t="s">
        <v>720</v>
      </c>
      <c r="K168" s="300"/>
    </row>
    <row r="169" spans="2:11" ht="15" customHeight="1">
      <c r="B169" s="279"/>
      <c r="C169" s="259" t="s">
        <v>619</v>
      </c>
      <c r="D169" s="259"/>
      <c r="E169" s="259"/>
      <c r="F169" s="278" t="s">
        <v>670</v>
      </c>
      <c r="G169" s="259"/>
      <c r="H169" s="259" t="s">
        <v>736</v>
      </c>
      <c r="I169" s="259" t="s">
        <v>672</v>
      </c>
      <c r="J169" s="259" t="s">
        <v>720</v>
      </c>
      <c r="K169" s="300"/>
    </row>
    <row r="170" spans="2:11" ht="15" customHeight="1">
      <c r="B170" s="279"/>
      <c r="C170" s="259" t="s">
        <v>675</v>
      </c>
      <c r="D170" s="259"/>
      <c r="E170" s="259"/>
      <c r="F170" s="278" t="s">
        <v>676</v>
      </c>
      <c r="G170" s="259"/>
      <c r="H170" s="259" t="s">
        <v>736</v>
      </c>
      <c r="I170" s="259" t="s">
        <v>672</v>
      </c>
      <c r="J170" s="259">
        <v>50</v>
      </c>
      <c r="K170" s="300"/>
    </row>
    <row r="171" spans="2:11" ht="15" customHeight="1">
      <c r="B171" s="279"/>
      <c r="C171" s="259" t="s">
        <v>678</v>
      </c>
      <c r="D171" s="259"/>
      <c r="E171" s="259"/>
      <c r="F171" s="278" t="s">
        <v>670</v>
      </c>
      <c r="G171" s="259"/>
      <c r="H171" s="259" t="s">
        <v>736</v>
      </c>
      <c r="I171" s="259" t="s">
        <v>680</v>
      </c>
      <c r="J171" s="259"/>
      <c r="K171" s="300"/>
    </row>
    <row r="172" spans="2:11" ht="15" customHeight="1">
      <c r="B172" s="279"/>
      <c r="C172" s="259" t="s">
        <v>689</v>
      </c>
      <c r="D172" s="259"/>
      <c r="E172" s="259"/>
      <c r="F172" s="278" t="s">
        <v>676</v>
      </c>
      <c r="G172" s="259"/>
      <c r="H172" s="259" t="s">
        <v>736</v>
      </c>
      <c r="I172" s="259" t="s">
        <v>672</v>
      </c>
      <c r="J172" s="259">
        <v>50</v>
      </c>
      <c r="K172" s="300"/>
    </row>
    <row r="173" spans="2:11" ht="15" customHeight="1">
      <c r="B173" s="279"/>
      <c r="C173" s="259" t="s">
        <v>697</v>
      </c>
      <c r="D173" s="259"/>
      <c r="E173" s="259"/>
      <c r="F173" s="278" t="s">
        <v>676</v>
      </c>
      <c r="G173" s="259"/>
      <c r="H173" s="259" t="s">
        <v>736</v>
      </c>
      <c r="I173" s="259" t="s">
        <v>672</v>
      </c>
      <c r="J173" s="259">
        <v>50</v>
      </c>
      <c r="K173" s="300"/>
    </row>
    <row r="174" spans="2:11" ht="15" customHeight="1">
      <c r="B174" s="279"/>
      <c r="C174" s="259" t="s">
        <v>695</v>
      </c>
      <c r="D174" s="259"/>
      <c r="E174" s="259"/>
      <c r="F174" s="278" t="s">
        <v>676</v>
      </c>
      <c r="G174" s="259"/>
      <c r="H174" s="259" t="s">
        <v>736</v>
      </c>
      <c r="I174" s="259" t="s">
        <v>672</v>
      </c>
      <c r="J174" s="259">
        <v>50</v>
      </c>
      <c r="K174" s="300"/>
    </row>
    <row r="175" spans="2:11" ht="15" customHeight="1">
      <c r="B175" s="279"/>
      <c r="C175" s="259" t="s">
        <v>113</v>
      </c>
      <c r="D175" s="259"/>
      <c r="E175" s="259"/>
      <c r="F175" s="278" t="s">
        <v>670</v>
      </c>
      <c r="G175" s="259"/>
      <c r="H175" s="259" t="s">
        <v>737</v>
      </c>
      <c r="I175" s="259" t="s">
        <v>738</v>
      </c>
      <c r="J175" s="259"/>
      <c r="K175" s="300"/>
    </row>
    <row r="176" spans="2:11" ht="15" customHeight="1">
      <c r="B176" s="279"/>
      <c r="C176" s="259" t="s">
        <v>55</v>
      </c>
      <c r="D176" s="259"/>
      <c r="E176" s="259"/>
      <c r="F176" s="278" t="s">
        <v>670</v>
      </c>
      <c r="G176" s="259"/>
      <c r="H176" s="259" t="s">
        <v>739</v>
      </c>
      <c r="I176" s="259" t="s">
        <v>740</v>
      </c>
      <c r="J176" s="259">
        <v>1</v>
      </c>
      <c r="K176" s="300"/>
    </row>
    <row r="177" spans="2:11" ht="15" customHeight="1">
      <c r="B177" s="279"/>
      <c r="C177" s="259" t="s">
        <v>51</v>
      </c>
      <c r="D177" s="259"/>
      <c r="E177" s="259"/>
      <c r="F177" s="278" t="s">
        <v>670</v>
      </c>
      <c r="G177" s="259"/>
      <c r="H177" s="259" t="s">
        <v>741</v>
      </c>
      <c r="I177" s="259" t="s">
        <v>672</v>
      </c>
      <c r="J177" s="259">
        <v>20</v>
      </c>
      <c r="K177" s="300"/>
    </row>
    <row r="178" spans="2:11" ht="15" customHeight="1">
      <c r="B178" s="279"/>
      <c r="C178" s="259" t="s">
        <v>114</v>
      </c>
      <c r="D178" s="259"/>
      <c r="E178" s="259"/>
      <c r="F178" s="278" t="s">
        <v>670</v>
      </c>
      <c r="G178" s="259"/>
      <c r="H178" s="259" t="s">
        <v>742</v>
      </c>
      <c r="I178" s="259" t="s">
        <v>672</v>
      </c>
      <c r="J178" s="259">
        <v>255</v>
      </c>
      <c r="K178" s="300"/>
    </row>
    <row r="179" spans="2:11" ht="15" customHeight="1">
      <c r="B179" s="279"/>
      <c r="C179" s="259" t="s">
        <v>115</v>
      </c>
      <c r="D179" s="259"/>
      <c r="E179" s="259"/>
      <c r="F179" s="278" t="s">
        <v>670</v>
      </c>
      <c r="G179" s="259"/>
      <c r="H179" s="259" t="s">
        <v>635</v>
      </c>
      <c r="I179" s="259" t="s">
        <v>672</v>
      </c>
      <c r="J179" s="259">
        <v>10</v>
      </c>
      <c r="K179" s="300"/>
    </row>
    <row r="180" spans="2:11" ht="15" customHeight="1">
      <c r="B180" s="279"/>
      <c r="C180" s="259" t="s">
        <v>116</v>
      </c>
      <c r="D180" s="259"/>
      <c r="E180" s="259"/>
      <c r="F180" s="278" t="s">
        <v>670</v>
      </c>
      <c r="G180" s="259"/>
      <c r="H180" s="259" t="s">
        <v>743</v>
      </c>
      <c r="I180" s="259" t="s">
        <v>704</v>
      </c>
      <c r="J180" s="259"/>
      <c r="K180" s="300"/>
    </row>
    <row r="181" spans="2:11" ht="15" customHeight="1">
      <c r="B181" s="279"/>
      <c r="C181" s="259" t="s">
        <v>744</v>
      </c>
      <c r="D181" s="259"/>
      <c r="E181" s="259"/>
      <c r="F181" s="278" t="s">
        <v>670</v>
      </c>
      <c r="G181" s="259"/>
      <c r="H181" s="259" t="s">
        <v>745</v>
      </c>
      <c r="I181" s="259" t="s">
        <v>704</v>
      </c>
      <c r="J181" s="259"/>
      <c r="K181" s="300"/>
    </row>
    <row r="182" spans="2:11" ht="15" customHeight="1">
      <c r="B182" s="279"/>
      <c r="C182" s="259" t="s">
        <v>733</v>
      </c>
      <c r="D182" s="259"/>
      <c r="E182" s="259"/>
      <c r="F182" s="278" t="s">
        <v>670</v>
      </c>
      <c r="G182" s="259"/>
      <c r="H182" s="259" t="s">
        <v>746</v>
      </c>
      <c r="I182" s="259" t="s">
        <v>704</v>
      </c>
      <c r="J182" s="259"/>
      <c r="K182" s="300"/>
    </row>
    <row r="183" spans="2:11" ht="15" customHeight="1">
      <c r="B183" s="279"/>
      <c r="C183" s="259" t="s">
        <v>119</v>
      </c>
      <c r="D183" s="259"/>
      <c r="E183" s="259"/>
      <c r="F183" s="278" t="s">
        <v>676</v>
      </c>
      <c r="G183" s="259"/>
      <c r="H183" s="259" t="s">
        <v>747</v>
      </c>
      <c r="I183" s="259" t="s">
        <v>672</v>
      </c>
      <c r="J183" s="259">
        <v>50</v>
      </c>
      <c r="K183" s="300"/>
    </row>
    <row r="184" spans="2:11" ht="15" customHeight="1">
      <c r="B184" s="279"/>
      <c r="C184" s="259" t="s">
        <v>748</v>
      </c>
      <c r="D184" s="259"/>
      <c r="E184" s="259"/>
      <c r="F184" s="278" t="s">
        <v>676</v>
      </c>
      <c r="G184" s="259"/>
      <c r="H184" s="259" t="s">
        <v>749</v>
      </c>
      <c r="I184" s="259" t="s">
        <v>750</v>
      </c>
      <c r="J184" s="259"/>
      <c r="K184" s="300"/>
    </row>
    <row r="185" spans="2:11" ht="15" customHeight="1">
      <c r="B185" s="279"/>
      <c r="C185" s="259" t="s">
        <v>751</v>
      </c>
      <c r="D185" s="259"/>
      <c r="E185" s="259"/>
      <c r="F185" s="278" t="s">
        <v>676</v>
      </c>
      <c r="G185" s="259"/>
      <c r="H185" s="259" t="s">
        <v>752</v>
      </c>
      <c r="I185" s="259" t="s">
        <v>750</v>
      </c>
      <c r="J185" s="259"/>
      <c r="K185" s="300"/>
    </row>
    <row r="186" spans="2:11" ht="15" customHeight="1">
      <c r="B186" s="279"/>
      <c r="C186" s="259" t="s">
        <v>753</v>
      </c>
      <c r="D186" s="259"/>
      <c r="E186" s="259"/>
      <c r="F186" s="278" t="s">
        <v>676</v>
      </c>
      <c r="G186" s="259"/>
      <c r="H186" s="259" t="s">
        <v>754</v>
      </c>
      <c r="I186" s="259" t="s">
        <v>750</v>
      </c>
      <c r="J186" s="259"/>
      <c r="K186" s="300"/>
    </row>
    <row r="187" spans="2:11" ht="15" customHeight="1">
      <c r="B187" s="279"/>
      <c r="C187" s="312" t="s">
        <v>755</v>
      </c>
      <c r="D187" s="259"/>
      <c r="E187" s="259"/>
      <c r="F187" s="278" t="s">
        <v>676</v>
      </c>
      <c r="G187" s="259"/>
      <c r="H187" s="259" t="s">
        <v>756</v>
      </c>
      <c r="I187" s="259" t="s">
        <v>757</v>
      </c>
      <c r="J187" s="313" t="s">
        <v>758</v>
      </c>
      <c r="K187" s="300"/>
    </row>
    <row r="188" spans="2:11" ht="15" customHeight="1">
      <c r="B188" s="279"/>
      <c r="C188" s="264" t="s">
        <v>40</v>
      </c>
      <c r="D188" s="259"/>
      <c r="E188" s="259"/>
      <c r="F188" s="278" t="s">
        <v>670</v>
      </c>
      <c r="G188" s="259"/>
      <c r="H188" s="255" t="s">
        <v>759</v>
      </c>
      <c r="I188" s="259" t="s">
        <v>760</v>
      </c>
      <c r="J188" s="259"/>
      <c r="K188" s="300"/>
    </row>
    <row r="189" spans="2:11" ht="15" customHeight="1">
      <c r="B189" s="279"/>
      <c r="C189" s="264" t="s">
        <v>761</v>
      </c>
      <c r="D189" s="259"/>
      <c r="E189" s="259"/>
      <c r="F189" s="278" t="s">
        <v>670</v>
      </c>
      <c r="G189" s="259"/>
      <c r="H189" s="259" t="s">
        <v>762</v>
      </c>
      <c r="I189" s="259" t="s">
        <v>704</v>
      </c>
      <c r="J189" s="259"/>
      <c r="K189" s="300"/>
    </row>
    <row r="190" spans="2:11" ht="15" customHeight="1">
      <c r="B190" s="279"/>
      <c r="C190" s="264" t="s">
        <v>763</v>
      </c>
      <c r="D190" s="259"/>
      <c r="E190" s="259"/>
      <c r="F190" s="278" t="s">
        <v>670</v>
      </c>
      <c r="G190" s="259"/>
      <c r="H190" s="259" t="s">
        <v>764</v>
      </c>
      <c r="I190" s="259" t="s">
        <v>704</v>
      </c>
      <c r="J190" s="259"/>
      <c r="K190" s="300"/>
    </row>
    <row r="191" spans="2:11" ht="15" customHeight="1">
      <c r="B191" s="279"/>
      <c r="C191" s="264" t="s">
        <v>765</v>
      </c>
      <c r="D191" s="259"/>
      <c r="E191" s="259"/>
      <c r="F191" s="278" t="s">
        <v>676</v>
      </c>
      <c r="G191" s="259"/>
      <c r="H191" s="259" t="s">
        <v>766</v>
      </c>
      <c r="I191" s="259" t="s">
        <v>704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68" t="s">
        <v>767</v>
      </c>
      <c r="D197" s="368"/>
      <c r="E197" s="368"/>
      <c r="F197" s="368"/>
      <c r="G197" s="368"/>
      <c r="H197" s="368"/>
      <c r="I197" s="368"/>
      <c r="J197" s="368"/>
      <c r="K197" s="251"/>
    </row>
    <row r="198" spans="2:11" ht="25.5" customHeight="1">
      <c r="B198" s="250"/>
      <c r="C198" s="315" t="s">
        <v>768</v>
      </c>
      <c r="D198" s="315"/>
      <c r="E198" s="315"/>
      <c r="F198" s="315" t="s">
        <v>769</v>
      </c>
      <c r="G198" s="316"/>
      <c r="H198" s="367" t="s">
        <v>770</v>
      </c>
      <c r="I198" s="367"/>
      <c r="J198" s="367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760</v>
      </c>
      <c r="D200" s="259"/>
      <c r="E200" s="259"/>
      <c r="F200" s="278" t="s">
        <v>41</v>
      </c>
      <c r="G200" s="259"/>
      <c r="H200" s="365" t="s">
        <v>771</v>
      </c>
      <c r="I200" s="365"/>
      <c r="J200" s="365"/>
      <c r="K200" s="300"/>
    </row>
    <row r="201" spans="2:11" ht="15" customHeight="1">
      <c r="B201" s="279"/>
      <c r="C201" s="285"/>
      <c r="D201" s="259"/>
      <c r="E201" s="259"/>
      <c r="F201" s="278" t="s">
        <v>42</v>
      </c>
      <c r="G201" s="259"/>
      <c r="H201" s="365" t="s">
        <v>772</v>
      </c>
      <c r="I201" s="365"/>
      <c r="J201" s="365"/>
      <c r="K201" s="300"/>
    </row>
    <row r="202" spans="2:11" ht="15" customHeight="1">
      <c r="B202" s="279"/>
      <c r="C202" s="285"/>
      <c r="D202" s="259"/>
      <c r="E202" s="259"/>
      <c r="F202" s="278" t="s">
        <v>45</v>
      </c>
      <c r="G202" s="259"/>
      <c r="H202" s="365" t="s">
        <v>773</v>
      </c>
      <c r="I202" s="365"/>
      <c r="J202" s="365"/>
      <c r="K202" s="300"/>
    </row>
    <row r="203" spans="2:11" ht="15" customHeight="1">
      <c r="B203" s="279"/>
      <c r="C203" s="259"/>
      <c r="D203" s="259"/>
      <c r="E203" s="259"/>
      <c r="F203" s="278" t="s">
        <v>43</v>
      </c>
      <c r="G203" s="259"/>
      <c r="H203" s="365" t="s">
        <v>774</v>
      </c>
      <c r="I203" s="365"/>
      <c r="J203" s="365"/>
      <c r="K203" s="300"/>
    </row>
    <row r="204" spans="2:11" ht="15" customHeight="1">
      <c r="B204" s="279"/>
      <c r="C204" s="259"/>
      <c r="D204" s="259"/>
      <c r="E204" s="259"/>
      <c r="F204" s="278" t="s">
        <v>44</v>
      </c>
      <c r="G204" s="259"/>
      <c r="H204" s="365" t="s">
        <v>775</v>
      </c>
      <c r="I204" s="365"/>
      <c r="J204" s="365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716</v>
      </c>
      <c r="D206" s="259"/>
      <c r="E206" s="259"/>
      <c r="F206" s="278" t="s">
        <v>76</v>
      </c>
      <c r="G206" s="259"/>
      <c r="H206" s="365" t="s">
        <v>776</v>
      </c>
      <c r="I206" s="365"/>
      <c r="J206" s="365"/>
      <c r="K206" s="300"/>
    </row>
    <row r="207" spans="2:11" ht="15" customHeight="1">
      <c r="B207" s="279"/>
      <c r="C207" s="285"/>
      <c r="D207" s="259"/>
      <c r="E207" s="259"/>
      <c r="F207" s="278" t="s">
        <v>613</v>
      </c>
      <c r="G207" s="259"/>
      <c r="H207" s="365" t="s">
        <v>614</v>
      </c>
      <c r="I207" s="365"/>
      <c r="J207" s="365"/>
      <c r="K207" s="300"/>
    </row>
    <row r="208" spans="2:11" ht="15" customHeight="1">
      <c r="B208" s="279"/>
      <c r="C208" s="259"/>
      <c r="D208" s="259"/>
      <c r="E208" s="259"/>
      <c r="F208" s="278" t="s">
        <v>611</v>
      </c>
      <c r="G208" s="259"/>
      <c r="H208" s="365" t="s">
        <v>777</v>
      </c>
      <c r="I208" s="365"/>
      <c r="J208" s="365"/>
      <c r="K208" s="300"/>
    </row>
    <row r="209" spans="2:11" ht="15" customHeight="1">
      <c r="B209" s="317"/>
      <c r="C209" s="285"/>
      <c r="D209" s="285"/>
      <c r="E209" s="285"/>
      <c r="F209" s="278" t="s">
        <v>615</v>
      </c>
      <c r="G209" s="264"/>
      <c r="H209" s="366" t="s">
        <v>616</v>
      </c>
      <c r="I209" s="366"/>
      <c r="J209" s="366"/>
      <c r="K209" s="318"/>
    </row>
    <row r="210" spans="2:11" ht="15" customHeight="1">
      <c r="B210" s="317"/>
      <c r="C210" s="285"/>
      <c r="D210" s="285"/>
      <c r="E210" s="285"/>
      <c r="F210" s="278" t="s">
        <v>617</v>
      </c>
      <c r="G210" s="264"/>
      <c r="H210" s="366" t="s">
        <v>778</v>
      </c>
      <c r="I210" s="366"/>
      <c r="J210" s="366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740</v>
      </c>
      <c r="D212" s="285"/>
      <c r="E212" s="285"/>
      <c r="F212" s="278">
        <v>1</v>
      </c>
      <c r="G212" s="264"/>
      <c r="H212" s="366" t="s">
        <v>779</v>
      </c>
      <c r="I212" s="366"/>
      <c r="J212" s="366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66" t="s">
        <v>780</v>
      </c>
      <c r="I213" s="366"/>
      <c r="J213" s="366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66" t="s">
        <v>781</v>
      </c>
      <c r="I214" s="366"/>
      <c r="J214" s="366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66" t="s">
        <v>782</v>
      </c>
      <c r="I215" s="366"/>
      <c r="J215" s="366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2018-09 - SPŠ Dopravní Pl...</vt:lpstr>
      <vt:lpstr>Pokyny pro vyplnění</vt:lpstr>
      <vt:lpstr>'2018-09 - SPŠ Dopravní Pl...'!Názvy_tisku</vt:lpstr>
      <vt:lpstr>'Rekapitulace stavby'!Názvy_tisku</vt:lpstr>
      <vt:lpstr>'2018-09 - SPŠ Dopravní Pl...'!Oblast_tisku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DESKTOP-E2J5M8A\Katka</dc:creator>
  <cp:lastModifiedBy>Katka</cp:lastModifiedBy>
  <dcterms:created xsi:type="dcterms:W3CDTF">2018-09-02T13:12:06Z</dcterms:created>
  <dcterms:modified xsi:type="dcterms:W3CDTF">2018-09-02T13:12:11Z</dcterms:modified>
</cp:coreProperties>
</file>